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Ury\Downloads\"/>
    </mc:Choice>
  </mc:AlternateContent>
  <xr:revisionPtr revIDLastSave="0" documentId="13_ncr:1_{1A92524B-202E-4785-94A0-F455732ADE25}" xr6:coauthVersionLast="47" xr6:coauthVersionMax="47" xr10:uidLastSave="{00000000-0000-0000-0000-000000000000}"/>
  <bookViews>
    <workbookView xWindow="5500" yWindow="21490" windowWidth="19420" windowHeight="11500" tabRatio="712" xr2:uid="{0C16C778-C386-C74A-9E99-8508F921F084}"/>
  </bookViews>
  <sheets>
    <sheet name="Income Statement" sheetId="2" r:id="rId1"/>
    <sheet name="Balance Sheet" sheetId="7" r:id="rId2"/>
    <sheet name="Cash Flow Statement" sheetId="8" r:id="rId3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aaaa" hidden="1">{"'vert'!$A$1:$T$117"}</definedName>
    <definedName name="ajalfdj" hidden="1">{"'vert'!$A$1:$T$117"}</definedName>
    <definedName name="Appendix" hidden="1">{"'vert'!$A$1:$T$117"}</definedName>
    <definedName name="BNE_MESSAGES_HIDDEN" hidden="1">#REF!</definedName>
    <definedName name="bronson" hidden="1">40295.7844328704</definedName>
    <definedName name="CIQWBGuid" hidden="1">"8b28832b-96af-48a9-986e-72c3347a93de"</definedName>
    <definedName name="coop2" hidden="1">{"'vert'!$A$1:$T$117"}</definedName>
    <definedName name="cv" hidden="1">#REF!</definedName>
    <definedName name="dasfasfasfa" hidden="1">#REF!</definedName>
    <definedName name="DE_final" hidden="1">{"'vert'!$A$1:$T$117"}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Q_ADDIN" hidden="1">"AUTO"</definedName>
    <definedName name="IQ_AVG_BROKER_REC" hidden="1">"c63"</definedName>
    <definedName name="IQ_AVG_BROKER_REC_NO" hidden="1">"c64"</definedName>
    <definedName name="IQ_AVG_PRICE_TARGET" hidden="1">"c82"</definedName>
    <definedName name="IQ_CH" hidden="1">110000</definedName>
    <definedName name="IQ_DAILY" hidden="1">500000</definedName>
    <definedName name="IQ_DIFF_LASTCLOSE_TARGET_PRICE" hidden="1">"c1854"</definedName>
    <definedName name="IQ_DNTM" hidden="1">700000</definedName>
    <definedName name="IQ_EARNINGS_ANNOUNCE_DATE" hidden="1">"c1649"</definedName>
    <definedName name="IQ_EBITDA_EST" hidden="1">"c369"</definedName>
    <definedName name="IQ_EBITDA_HIGH_EST" hidden="1">"c370"</definedName>
    <definedName name="IQ_EBITDA_LOW_EST" hidden="1">"c371"</definedName>
    <definedName name="IQ_EBITDA_NUM_EST" hidden="1">"c374"</definedName>
    <definedName name="IQ_EBITDA_STDDEV_EST" hidden="1">"c375"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UM_EST" hidden="1">"c402"</definedName>
    <definedName name="IQ_EPS_STDDEV_EST" hidden="1">"c403"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LTMMONTH" hidden="1">120000</definedName>
    <definedName name="IQ_MKTCAP_TOTAL_REV_FWD" hidden="1">"c742"</definedName>
    <definedName name="IQ_MONTH" hidden="1">15000</definedName>
    <definedName name="IQ_MTD" hidden="1">800000</definedName>
    <definedName name="IQ_NAMES_REVISION_DATE_" hidden="1">40295.7844328704</definedName>
    <definedName name="IQ_PE_EXCL_FWD" hidden="1">"c1030"</definedName>
    <definedName name="IQ_PRICE_TARGET" hidden="1">"c82"</definedName>
    <definedName name="IQ_QTD" hidden="1">750000</definedName>
    <definedName name="IQ_REV_STDDEV_EST" hidden="1">"c1124"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TEV_EBITDA_FWD" hidden="1">"c1224"</definedName>
    <definedName name="IQ_TEV_TOTAL_REV_FWD" hidden="1">"c1228"</definedName>
    <definedName name="IQ_TOTAL_PENSION_OBLIGATION" hidden="1">"c1292"</definedName>
    <definedName name="IQ_WEEK" hidden="1">50000</definedName>
    <definedName name="IQ_YTDMONTH" hidden="1">130000</definedName>
    <definedName name="IQB_BOOKMARK_COUNT" hidden="1">0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PopCache_GL_INTERFACE_REFERENCE7" hidden="1">#REF!</definedName>
    <definedName name="sdfsd" hidden="1">{"'vert'!$A$1:$T$117"}</definedName>
    <definedName name="sencount" hidden="1">1</definedName>
    <definedName name="Sourcing3" hidden="1">{"'vert'!$A$1:$T$117"}</definedName>
    <definedName name="susan" hidden="1">#REF!</definedName>
    <definedName name="te" hidden="1">{"'vert'!$A$1:$T$117"}</definedName>
    <definedName name="test2" hidden="1">{"'vert'!$A$1:$T$117"}</definedName>
    <definedName name="test3" hidden="1">{"'vert'!$A$1:$T$117"}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aterfall" hidden="1">{"'vert'!$A$1:$T$117"}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py1" hidden="1">#REF!</definedName>
    <definedName name="XRefCopy1Row" hidden="1">#REF!</definedName>
    <definedName name="xxx" hidden="1">{"'Income Statement'!$A$1:$R$72"}</definedName>
    <definedName name="ye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99" i="2" l="1"/>
  <c r="N99" i="2"/>
  <c r="J99" i="2"/>
  <c r="P100" i="2"/>
  <c r="Q100" i="2" l="1"/>
  <c r="Q103" i="2"/>
  <c r="Q102" i="2"/>
  <c r="Q101" i="2"/>
  <c r="Q99" i="2"/>
  <c r="Q98" i="2"/>
  <c r="Q97" i="2"/>
  <c r="Q94" i="2"/>
  <c r="Q82" i="2"/>
  <c r="Q81" i="2"/>
  <c r="Q79" i="2"/>
  <c r="Q69" i="2"/>
  <c r="Q55" i="2"/>
  <c r="Q44" i="2"/>
  <c r="Q41" i="2"/>
  <c r="Q73" i="2"/>
  <c r="Q80" i="2"/>
  <c r="Q31" i="2"/>
  <c r="Q46" i="2"/>
  <c r="Q13" i="2"/>
  <c r="Q57" i="2" l="1"/>
  <c r="Q45" i="2"/>
  <c r="Q47" i="2" l="1"/>
  <c r="Q22" i="2"/>
  <c r="Q43" i="2" l="1"/>
  <c r="Q32" i="2"/>
  <c r="Q48" i="2" l="1"/>
  <c r="Q34" i="2"/>
  <c r="Q58" i="2" l="1"/>
  <c r="Q71" i="2"/>
  <c r="Q96" i="2"/>
  <c r="Q107" i="2" s="1"/>
  <c r="Q59" i="2" l="1"/>
  <c r="Q83" i="2"/>
  <c r="Q60" i="2" l="1"/>
  <c r="O73" i="2" l="1"/>
  <c r="O72" i="2"/>
  <c r="O98" i="2" l="1"/>
  <c r="O97" i="2"/>
  <c r="O22" i="2"/>
  <c r="O77" i="2"/>
  <c r="O103" i="2"/>
  <c r="O102" i="2"/>
  <c r="O45" i="2"/>
  <c r="O101" i="2"/>
  <c r="O94" i="2"/>
  <c r="O81" i="2"/>
  <c r="O79" i="2"/>
  <c r="O78" i="2"/>
  <c r="O69" i="2"/>
  <c r="O55" i="2"/>
  <c r="O47" i="2"/>
  <c r="O46" i="2"/>
  <c r="O44" i="2"/>
  <c r="O41" i="2"/>
  <c r="O13" i="2"/>
  <c r="O99" i="2" l="1"/>
  <c r="O100" i="2"/>
  <c r="O43" i="2"/>
  <c r="O48" i="2" s="1"/>
  <c r="O58" i="2" s="1"/>
  <c r="O80" i="2"/>
  <c r="O82" i="2"/>
  <c r="O31" i="2"/>
  <c r="O57" i="2"/>
  <c r="O32" i="2" l="1"/>
  <c r="O34" i="2" s="1"/>
  <c r="O59" i="2"/>
  <c r="O60" i="2" l="1"/>
  <c r="O96" i="2"/>
  <c r="O107" i="2" s="1"/>
  <c r="O71" i="2"/>
  <c r="O83" i="2" l="1"/>
  <c r="M98" i="2"/>
  <c r="L98" i="2"/>
  <c r="K98" i="2"/>
  <c r="J98" i="2"/>
  <c r="I98" i="2"/>
  <c r="H98" i="2"/>
  <c r="G98" i="2"/>
  <c r="F98" i="2"/>
  <c r="E98" i="2"/>
  <c r="D98" i="2"/>
  <c r="N98" i="2" l="1"/>
  <c r="N97" i="2"/>
  <c r="M97" i="2"/>
  <c r="L97" i="2"/>
  <c r="K97" i="2"/>
  <c r="J97" i="2"/>
  <c r="I97" i="2"/>
  <c r="H97" i="2"/>
  <c r="G97" i="2"/>
  <c r="F97" i="2"/>
  <c r="D97" i="2"/>
  <c r="E97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7" i="2"/>
  <c r="E77" i="2"/>
  <c r="F77" i="2"/>
  <c r="G77" i="2"/>
  <c r="H77" i="2"/>
  <c r="I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D99" i="2" l="1"/>
  <c r="E99" i="2"/>
  <c r="F99" i="2"/>
  <c r="G99" i="2"/>
  <c r="H99" i="2"/>
  <c r="I99" i="2"/>
  <c r="K99" i="2"/>
  <c r="L99" i="2"/>
  <c r="M99" i="2"/>
  <c r="D100" i="2"/>
  <c r="E100" i="2"/>
  <c r="F100" i="2"/>
  <c r="G100" i="2"/>
  <c r="H100" i="2"/>
  <c r="I100" i="2"/>
  <c r="J100" i="2"/>
  <c r="K100" i="2"/>
  <c r="L100" i="2"/>
  <c r="M100" i="2"/>
  <c r="M47" i="2"/>
  <c r="L47" i="2"/>
  <c r="K47" i="2"/>
  <c r="J47" i="2"/>
  <c r="I47" i="2"/>
  <c r="H47" i="2"/>
  <c r="G47" i="2"/>
  <c r="F47" i="2"/>
  <c r="E47" i="2"/>
  <c r="D47" i="2"/>
  <c r="M46" i="2"/>
  <c r="L46" i="2"/>
  <c r="K46" i="2"/>
  <c r="J46" i="2"/>
  <c r="I46" i="2"/>
  <c r="H46" i="2"/>
  <c r="G46" i="2"/>
  <c r="F46" i="2"/>
  <c r="E46" i="2"/>
  <c r="D46" i="2"/>
  <c r="M45" i="2"/>
  <c r="L45" i="2"/>
  <c r="K45" i="2"/>
  <c r="J45" i="2"/>
  <c r="I45" i="2"/>
  <c r="H45" i="2"/>
  <c r="G45" i="2"/>
  <c r="F45" i="2"/>
  <c r="E45" i="2"/>
  <c r="D45" i="2"/>
  <c r="M44" i="2"/>
  <c r="L44" i="2"/>
  <c r="K44" i="2"/>
  <c r="J44" i="2"/>
  <c r="I44" i="2"/>
  <c r="H44" i="2"/>
  <c r="G44" i="2"/>
  <c r="F44" i="2"/>
  <c r="E44" i="2"/>
  <c r="D44" i="2"/>
  <c r="N101" i="2"/>
  <c r="N94" i="2"/>
  <c r="N81" i="2"/>
  <c r="N79" i="2"/>
  <c r="N78" i="2"/>
  <c r="N69" i="2"/>
  <c r="N55" i="2"/>
  <c r="N41" i="2"/>
  <c r="N103" i="2"/>
  <c r="N102" i="2"/>
  <c r="N47" i="2"/>
  <c r="N46" i="2"/>
  <c r="N45" i="2"/>
  <c r="N13" i="2"/>
  <c r="N100" i="2" l="1"/>
  <c r="N31" i="2"/>
  <c r="N73" i="2"/>
  <c r="N57" i="2"/>
  <c r="N44" i="2"/>
  <c r="N22" i="2"/>
  <c r="N72" i="2"/>
  <c r="N43" i="2" l="1"/>
  <c r="N32" i="2"/>
  <c r="N48" i="2" l="1"/>
  <c r="N34" i="2"/>
  <c r="N58" i="2" l="1"/>
  <c r="N96" i="2"/>
  <c r="N71" i="2"/>
  <c r="N59" i="2" l="1"/>
  <c r="N107" i="2"/>
  <c r="N83" i="2"/>
  <c r="N60" i="2" l="1"/>
  <c r="H103" i="2" l="1"/>
  <c r="H102" i="2"/>
  <c r="H101" i="2"/>
  <c r="M22" i="2" l="1"/>
  <c r="M43" i="2" l="1"/>
  <c r="M31" i="2"/>
  <c r="M13" i="2" l="1"/>
  <c r="M101" i="2"/>
  <c r="M94" i="2"/>
  <c r="M69" i="2"/>
  <c r="M55" i="2"/>
  <c r="M41" i="2"/>
  <c r="M103" i="2"/>
  <c r="M102" i="2"/>
  <c r="M32" i="2" l="1"/>
  <c r="M57" i="2"/>
  <c r="L22" i="2"/>
  <c r="L43" i="2" l="1"/>
  <c r="M34" i="2"/>
  <c r="M48" i="2"/>
  <c r="M71" i="2" l="1"/>
  <c r="M58" i="2"/>
  <c r="M96" i="2"/>
  <c r="M107" i="2" l="1"/>
  <c r="M59" i="2"/>
  <c r="M83" i="2"/>
  <c r="M60" i="2" l="1"/>
  <c r="L101" i="2"/>
  <c r="L94" i="2"/>
  <c r="L69" i="2"/>
  <c r="L55" i="2"/>
  <c r="L41" i="2"/>
  <c r="L102" i="2"/>
  <c r="L31" i="2"/>
  <c r="L13" i="2"/>
  <c r="L32" i="2" l="1"/>
  <c r="L48" i="2"/>
  <c r="L103" i="2"/>
  <c r="L57" i="2"/>
  <c r="K94" i="2"/>
  <c r="K101" i="2"/>
  <c r="K69" i="2"/>
  <c r="K55" i="2"/>
  <c r="K41" i="2"/>
  <c r="K102" i="2"/>
  <c r="K103" i="2"/>
  <c r="K13" i="2"/>
  <c r="L58" i="2" l="1"/>
  <c r="K57" i="2"/>
  <c r="K22" i="2"/>
  <c r="K31" i="2"/>
  <c r="L59" i="2" l="1"/>
  <c r="K43" i="2"/>
  <c r="K48" i="2"/>
  <c r="K32" i="2"/>
  <c r="L60" i="2" l="1"/>
  <c r="K58" i="2"/>
  <c r="K34" i="2"/>
  <c r="K96" i="2" l="1"/>
  <c r="K71" i="2"/>
  <c r="K59" i="2"/>
  <c r="K107" i="2" l="1"/>
  <c r="K60" i="2"/>
  <c r="K83" i="2"/>
  <c r="J103" i="2" l="1"/>
  <c r="I103" i="2"/>
  <c r="G103" i="2"/>
  <c r="F103" i="2"/>
  <c r="E103" i="2"/>
  <c r="D103" i="2"/>
  <c r="J102" i="2"/>
  <c r="I102" i="2"/>
  <c r="G102" i="2"/>
  <c r="F102" i="2"/>
  <c r="E102" i="2"/>
  <c r="J101" i="2"/>
  <c r="I101" i="2"/>
  <c r="G101" i="2"/>
  <c r="F101" i="2"/>
  <c r="E101" i="2"/>
  <c r="D102" i="2"/>
  <c r="D101" i="2"/>
  <c r="J94" i="2"/>
  <c r="J69" i="2"/>
  <c r="J55" i="2"/>
  <c r="J41" i="2"/>
  <c r="J31" i="2"/>
  <c r="J22" i="2"/>
  <c r="J13" i="2"/>
  <c r="J43" i="2" l="1"/>
  <c r="J48" i="2" s="1"/>
  <c r="J57" i="2"/>
  <c r="J32" i="2"/>
  <c r="J58" i="2" l="1"/>
  <c r="J34" i="2"/>
  <c r="I94" i="2"/>
  <c r="I69" i="2"/>
  <c r="I41" i="2"/>
  <c r="I55" i="2"/>
  <c r="I31" i="2"/>
  <c r="I22" i="2"/>
  <c r="I13" i="2"/>
  <c r="J71" i="2" l="1"/>
  <c r="I43" i="2"/>
  <c r="J59" i="2"/>
  <c r="J96" i="2"/>
  <c r="I57" i="2"/>
  <c r="I32" i="2"/>
  <c r="J107" i="2" l="1"/>
  <c r="J60" i="2"/>
  <c r="J83" i="2"/>
  <c r="I34" i="2"/>
  <c r="H55" i="2"/>
  <c r="G55" i="2"/>
  <c r="F55" i="2"/>
  <c r="H41" i="2"/>
  <c r="G41" i="2"/>
  <c r="F41" i="2"/>
  <c r="I71" i="2" l="1"/>
  <c r="I96" i="2"/>
  <c r="H13" i="2"/>
  <c r="I107" i="2" l="1"/>
  <c r="I83" i="2"/>
  <c r="H57" i="2"/>
  <c r="H94" i="2"/>
  <c r="G94" i="2"/>
  <c r="F94" i="2"/>
  <c r="H69" i="2" l="1"/>
  <c r="H31" i="2"/>
  <c r="H22" i="2"/>
  <c r="G31" i="2"/>
  <c r="G22" i="2"/>
  <c r="G13" i="2"/>
  <c r="G43" i="2" l="1"/>
  <c r="G48" i="2" s="1"/>
  <c r="H43" i="2"/>
  <c r="G57" i="2"/>
  <c r="H32" i="2"/>
  <c r="G32" i="2"/>
  <c r="G69" i="2"/>
  <c r="F69" i="2"/>
  <c r="F13" i="2"/>
  <c r="F22" i="2"/>
  <c r="G58" i="2" l="1"/>
  <c r="H48" i="2"/>
  <c r="F43" i="2"/>
  <c r="H34" i="2"/>
  <c r="F57" i="2"/>
  <c r="G34" i="2"/>
  <c r="E31" i="2"/>
  <c r="D31" i="2"/>
  <c r="F31" i="2"/>
  <c r="E13" i="2"/>
  <c r="D13" i="2"/>
  <c r="E22" i="2"/>
  <c r="D22" i="2"/>
  <c r="F48" i="2" l="1"/>
  <c r="G59" i="2"/>
  <c r="G71" i="2"/>
  <c r="H71" i="2"/>
  <c r="H58" i="2"/>
  <c r="D43" i="2"/>
  <c r="E43" i="2"/>
  <c r="H96" i="2"/>
  <c r="G96" i="2"/>
  <c r="D57" i="2"/>
  <c r="E57" i="2"/>
  <c r="D32" i="2"/>
  <c r="F32" i="2"/>
  <c r="E32" i="2"/>
  <c r="G60" i="2" l="1"/>
  <c r="H59" i="2"/>
  <c r="G107" i="2"/>
  <c r="E48" i="2"/>
  <c r="D48" i="2"/>
  <c r="H107" i="2"/>
  <c r="F58" i="2"/>
  <c r="H83" i="2"/>
  <c r="D34" i="2"/>
  <c r="G83" i="2"/>
  <c r="E34" i="2"/>
  <c r="F34" i="2"/>
  <c r="E58" i="2" l="1"/>
  <c r="F59" i="2"/>
  <c r="H60" i="2"/>
  <c r="D58" i="2"/>
  <c r="E71" i="2"/>
  <c r="D71" i="2"/>
  <c r="F71" i="2"/>
  <c r="D96" i="2"/>
  <c r="F96" i="2"/>
  <c r="E96" i="2"/>
  <c r="D107" i="2" l="1"/>
  <c r="D59" i="2"/>
  <c r="E107" i="2"/>
  <c r="F107" i="2"/>
  <c r="F60" i="2"/>
  <c r="E59" i="2"/>
  <c r="D83" i="2"/>
  <c r="E83" i="2"/>
  <c r="F83" i="2"/>
  <c r="D60" i="2" l="1"/>
  <c r="E60" i="2"/>
  <c r="I48" i="2" l="1"/>
  <c r="I58" i="2" l="1"/>
  <c r="I59" i="2" l="1"/>
  <c r="L34" i="2"/>
  <c r="I60" i="2" l="1"/>
  <c r="L71" i="2"/>
  <c r="L96" i="2"/>
  <c r="L107" i="2" l="1"/>
  <c r="L83" i="2"/>
</calcChain>
</file>

<file path=xl/sharedStrings.xml><?xml version="1.0" encoding="utf-8"?>
<sst xmlns="http://schemas.openxmlformats.org/spreadsheetml/2006/main" count="218" uniqueCount="148">
  <si>
    <t>Operating revenues:</t>
  </si>
  <si>
    <t>Service based revenue, net</t>
  </si>
  <si>
    <t>Transaction based revenue, net</t>
  </si>
  <si>
    <t>Total operating revenues, net</t>
  </si>
  <si>
    <t>Operating expenses: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</si>
  <si>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</si>
  <si>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</si>
  <si>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</si>
  <si>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</si>
  <si>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</si>
  <si>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</si>
  <si>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</si>
  <si>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Total other (income) expense, net</t>
  </si>
  <si>
    <t>(in millions)</t>
  </si>
  <si>
    <t>(unaudited)</t>
  </si>
  <si>
    <t>Operating expenses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</si>
  <si>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</si>
  <si>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</si>
  <si>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</si>
  <si>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</si>
  <si>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</si>
  <si>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Gain on extinguishment of liability</t>
  </si>
  <si>
    <t>Changes in fair value of earnout liabilities</t>
  </si>
  <si>
    <t>Non-GAAP variable operating expenses</t>
  </si>
  <si>
    <t>Note: Quarterly figures in a particular fiscal year may not sum to full fiscal year totals due to rounding.</t>
  </si>
  <si>
    <t>Processing and servicing costs</t>
  </si>
  <si>
    <t>Q1 2023</t>
  </si>
  <si>
    <t xml:space="preserve">DAVE INC. </t>
  </si>
  <si>
    <t>CONDENSED CONSOLIDATED STATEMENTS OF OPERATIONS</t>
  </si>
  <si>
    <t>DAVE INC.</t>
  </si>
  <si>
    <t>Q2 2023</t>
  </si>
  <si>
    <t xml:space="preserve">Provision for credit losses </t>
  </si>
  <si>
    <t>Q3 2023</t>
  </si>
  <si>
    <t>Q4 2023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</si>
  <si>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</si>
  <si>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</si>
  <si>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</si>
  <si>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</si>
  <si>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</si>
  <si>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</si>
  <si>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</si>
  <si>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</si>
  <si>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</si>
  <si>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</si>
  <si>
    <t>Q4 2024</t>
  </si>
  <si>
    <t>Q1 2025</t>
  </si>
  <si>
    <t>Q2 2025</t>
  </si>
  <si>
    <t>Financial network and transaction costs</t>
  </si>
  <si>
    <t>Advertising and activation costs</t>
  </si>
  <si>
    <t>Technology and infrastructure</t>
  </si>
  <si>
    <t>CALCULATION OF NON-GAAP GROSS PROFIT</t>
  </si>
  <si>
    <t>Non-GAAP gross profit</t>
  </si>
  <si>
    <t>Non-GAAP gross profit margin</t>
  </si>
  <si>
    <t>RECONCILIATION OF OPERATING EXPENSES TO VARIABLE OPERATING EXPENSES</t>
  </si>
  <si>
    <t>Variable operating expenses</t>
  </si>
  <si>
    <t>Q3 2025</t>
  </si>
  <si>
    <t>Income tax benefit related to the release of the valuation allowance</t>
  </si>
  <si>
    <t>Q4 2025</t>
  </si>
  <si>
    <t>Income tax expense (benefit) related to stock based compensation</t>
  </si>
  <si>
    <t>Q1 2026</t>
  </si>
  <si>
    <t>Legal settlement and litigation expenses</t>
  </si>
  <si>
    <t>CONDENSED CONSOLIDATED BALANCE SHEETS</t>
  </si>
  <si>
    <t>Assets</t>
  </si>
  <si>
    <t>Current assets:</t>
  </si>
  <si>
    <t>Cash and cash equivalents</t>
  </si>
  <si>
    <t>Marketable securities</t>
  </si>
  <si>
    <t>Investments</t>
  </si>
  <si>
    <t>Prepaid income taxes</t>
  </si>
  <si>
    <t>Prepaid expenses and other current assets</t>
  </si>
  <si>
    <t>Total current assets</t>
  </si>
  <si>
    <t>Property and equipment, net</t>
  </si>
  <si>
    <t>Lease right-of-use assets</t>
  </si>
  <si>
    <t>Intangible assets, net</t>
  </si>
  <si>
    <t>Debt facility commitment fee, long-term</t>
  </si>
  <si>
    <t>Restricted cash</t>
  </si>
  <si>
    <t>Deferred tax assets, net</t>
  </si>
  <si>
    <t>Other non-current assets</t>
  </si>
  <si>
    <t>Total assets</t>
  </si>
  <si>
    <t>Liabilities, and stockholders’ equity</t>
  </si>
  <si>
    <t>Current liabilities:</t>
  </si>
  <si>
    <t>Accounts payable</t>
  </si>
  <si>
    <t>Accrued expenses</t>
  </si>
  <si>
    <t>Debt facility, current</t>
  </si>
  <si>
    <t>Lease liabilities, short-term</t>
  </si>
  <si>
    <t>Legal settlement accrual</t>
  </si>
  <si>
    <t xml:space="preserve">Income taxes payable </t>
  </si>
  <si>
    <t>Other current liabilities</t>
  </si>
  <si>
    <t>Total current liabilities</t>
  </si>
  <si>
    <t>Lease liabilities, long-term</t>
  </si>
  <si>
    <t>Debt facility, long-term</t>
  </si>
  <si>
    <t>Convertible debt, long-term</t>
  </si>
  <si>
    <t>Warrant and earnout liabilities</t>
  </si>
  <si>
    <t>Other non-current liabilities</t>
  </si>
  <si>
    <t>Total liabilities</t>
  </si>
  <si>
    <t>Stockholders’ equity:</t>
  </si>
  <si>
    <t>Preferred stock, par value per share $0.0001, 10,000,000 shares authorized</t>
  </si>
  <si>
    <t>Class A common stock, par value per share $0.0001, 500,000,000 shares authorized</t>
  </si>
  <si>
    <t>Class V common stock, par value per share $0.0001, 100,000,000 shares authorized</t>
  </si>
  <si>
    <t>Additional paid-in capital</t>
  </si>
  <si>
    <t>Treasury shares, at cost</t>
  </si>
  <si>
    <t>Accumulated other comprehensive gain</t>
  </si>
  <si>
    <t>Retained earnings (accumulated deficit)</t>
  </si>
  <si>
    <t>Total stockholders’ equity</t>
  </si>
  <si>
    <t>Total liabilities, and stockholders’ equity</t>
  </si>
  <si>
    <t>CONDENSED CONSOLIDATED STATEMENTS OF CASH FLOWS</t>
  </si>
  <si>
    <t>Operating activities</t>
  </si>
  <si>
    <t>Adjustments to reconcile net income to net cash provided by operating activities:</t>
  </si>
  <si>
    <t>Provision for credit losses</t>
  </si>
  <si>
    <t xml:space="preserve">Stock-based compensation </t>
  </si>
  <si>
    <t>Deferred income taxes</t>
  </si>
  <si>
    <t>Non-cash lease expense</t>
  </si>
  <si>
    <t>Changes in fair value of marketable securities and investments</t>
  </si>
  <si>
    <t>Changes in operating assets and liabilities:</t>
  </si>
  <si>
    <t>Net cash provided by operating activities</t>
  </si>
  <si>
    <t>Investing activities</t>
  </si>
  <si>
    <t>Payments for internally developed software costs</t>
  </si>
  <si>
    <t>Purchase of property and equipment</t>
  </si>
  <si>
    <t>Purchase of investments</t>
  </si>
  <si>
    <t>Sale and maturity of investments</t>
  </si>
  <si>
    <t>Purchase of marketable securities</t>
  </si>
  <si>
    <t xml:space="preserve">    </t>
  </si>
  <si>
    <t>Financing activities</t>
  </si>
  <si>
    <t>Repurchases of Class A common stock</t>
  </si>
  <si>
    <t>Proceeds from issuance of common stock for stock option exercises</t>
  </si>
  <si>
    <t>Purchase of capped calls</t>
  </si>
  <si>
    <t>Payment of taxes for shares withheld related to net share settlement</t>
  </si>
  <si>
    <t>Cash and cash equivalents and restricted cash, beginning of the period</t>
  </si>
  <si>
    <t>Cash and cash equivalents and restricted cash, end of the period</t>
  </si>
  <si>
    <t>Non-cash interest expense from the convertible notes</t>
  </si>
  <si>
    <t>Income taxes payable</t>
  </si>
  <si>
    <t>Discretionary or non-recurring income</t>
  </si>
  <si>
    <t>Net income</t>
  </si>
  <si>
    <t>Proceeds from issuance of convertible notes, net</t>
  </si>
  <si>
    <t>Net cash used in financing activities</t>
  </si>
  <si>
    <t>Q2 2026</t>
  </si>
  <si>
    <t>For The Six Months Ended</t>
  </si>
  <si>
    <t>June 30, 2026</t>
  </si>
  <si>
    <t>June 30, 2025</t>
  </si>
  <si>
    <t>Member receivables, service based revenue</t>
  </si>
  <si>
    <t>Net originations, purchases and collections of Member receivables</t>
  </si>
  <si>
    <t>Member receivables, net of allowance for credit losses</t>
  </si>
  <si>
    <t>Convertible notes, net of discount and issuance costs</t>
  </si>
  <si>
    <t>Net cash provided by (used in) investing activities</t>
  </si>
  <si>
    <t>Net increase in cash and cash equivalents and restricted cash</t>
  </si>
  <si>
    <t>Interest expense, net and funding costs</t>
  </si>
  <si>
    <t>RECONCILIATION OF NET INCOME (LOSS) TO ADJUSTED NET INCOME</t>
  </si>
  <si>
    <t>(in thousands; except share data)</t>
  </si>
  <si>
    <t>(in thousands)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</si>
</sst>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&quot;$&quot;* #,##0.0_);_(&quot;$&quot;* \(#,##0.0\);_(&quot;$&quot;* &quot;-&quot;?_);_(@_)"/>
    <numFmt numFmtId="172" formatCode="_(&quot;$&quot;* #,##0.000_);_(&quot;$&quot;* \(#,##0.000\);_(&quot;$&quot;* &quot;-&quot;?_);_(@_)"/>
    <numFmt numFmtId="173" formatCode="_(&quot;$&quot;* #,##0.00_);_(&quot;$&quot;* \(#,##0.00\);_(&quot;$&quot;* &quot;—&quot;_);_(@_)"/>
    <numFmt numFmtId="174" formatCode="_(&quot;$&quot;* #,##0.00000_);_(&quot;$&quot;* \(#,##0.00000\);_(&quot;$&quot;* &quot;—&quot;_);_(@_)"/>
    <numFmt numFmtId="175" formatCode="_(* #,##0.000000_);_(* \(#,##0.000000\);_(* &quot;-&quot;??_);_(@_)"/>
    <numFmt numFmtId="176" formatCode="_(&quot;$&quot;* #,##0_);_(&quot;$&quot;* \(#,##0\);_(&quot;$&quot;* &quot;—&quot;_);_(@_)"/>
    <numFmt numFmtId="177" formatCode="_(* #,##0_);_(* \(#,##0\);_(* &quot;—&quot;_);_(@_)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6" fillId="0" borderId="0"/>
    <xf numFmtId="44" fontId="6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2"/>
    <xf numFmtId="0" fontId="7" fillId="0" borderId="0" xfId="2" applyAlignment="1">
      <alignment horizontal="center"/>
    </xf>
    <xf numFmtId="0" fontId="9" fillId="0" borderId="0" xfId="2" applyFont="1" applyAlignment="1">
      <alignment vertical="center" wrapText="1"/>
    </xf>
    <xf numFmtId="15" fontId="10" fillId="0" borderId="1" xfId="2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horizontal="left" vertical="center" wrapText="1" indent="2"/>
    </xf>
    <xf numFmtId="0" fontId="10" fillId="0" borderId="0" xfId="2" applyFont="1" applyAlignment="1">
      <alignment horizontal="left" vertical="center" wrapText="1" indent="4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center" wrapText="1" indent="2"/>
    </xf>
    <xf numFmtId="164" fontId="9" fillId="0" borderId="0" xfId="2" applyNumberFormat="1" applyFont="1" applyAlignment="1">
      <alignment horizontal="center" vertical="center" wrapText="1"/>
    </xf>
    <xf numFmtId="165" fontId="9" fillId="0" borderId="1" xfId="2" applyNumberFormat="1" applyFont="1" applyBorder="1" applyAlignment="1">
      <alignment horizontal="center" vertical="center" wrapText="1"/>
    </xf>
    <xf numFmtId="165" fontId="10" fillId="0" borderId="0" xfId="2" applyNumberFormat="1" applyFont="1" applyAlignment="1">
      <alignment horizontal="center" vertical="center" wrapText="1"/>
    </xf>
    <xf numFmtId="165" fontId="9" fillId="0" borderId="0" xfId="2" applyNumberFormat="1" applyFont="1" applyAlignment="1">
      <alignment horizontal="center" vertical="center" wrapText="1"/>
    </xf>
    <xf numFmtId="165" fontId="10" fillId="0" borderId="1" xfId="2" applyNumberFormat="1" applyFont="1" applyBorder="1" applyAlignment="1">
      <alignment horizontal="center" vertical="center" wrapText="1"/>
    </xf>
    <xf numFmtId="164" fontId="10" fillId="0" borderId="2" xfId="2" applyNumberFormat="1" applyFont="1" applyBorder="1" applyAlignment="1">
      <alignment horizontal="center" vertical="center" wrapText="1"/>
    </xf>
    <xf numFmtId="164" fontId="10" fillId="0" borderId="0" xfId="2" applyNumberFormat="1" applyFont="1" applyAlignment="1">
      <alignment horizontal="center" vertical="center" wrapText="1"/>
    </xf>
    <xf numFmtId="9" fontId="7" fillId="0" borderId="0" xfId="2" applyNumberFormat="1" applyAlignment="1">
      <alignment horizont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4" fillId="0" borderId="0" xfId="2" applyFont="1"/>
    <xf numFmtId="9" fontId="0" fillId="0" borderId="0" xfId="0" applyNumberFormat="1"/>
    <xf numFmtId="166" fontId="7" fillId="0" borderId="0" xfId="1" applyNumberFormat="1" applyFont="1" applyAlignment="1">
      <alignment horizontal="center"/>
    </xf>
    <xf numFmtId="167" fontId="7" fillId="0" borderId="0" xfId="1" applyNumberFormat="1" applyFont="1" applyAlignment="1">
      <alignment horizontal="center"/>
    </xf>
    <xf numFmtId="168" fontId="0" fillId="0" borderId="0" xfId="0" applyNumberFormat="1"/>
    <xf numFmtId="15" fontId="10" fillId="0" borderId="0" xfId="2" applyNumberFormat="1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right" vertical="center" wrapText="1"/>
    </xf>
    <xf numFmtId="165" fontId="12" fillId="0" borderId="0" xfId="0" applyNumberFormat="1" applyFont="1" applyAlignment="1">
      <alignment horizontal="right" vertical="center" wrapText="1"/>
    </xf>
    <xf numFmtId="49" fontId="11" fillId="0" borderId="0" xfId="0" applyNumberFormat="1" applyFont="1" applyAlignment="1">
      <alignment vertical="center" wrapText="1"/>
    </xf>
    <xf numFmtId="0" fontId="9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8" fillId="0" borderId="0" xfId="2" applyFont="1"/>
    <xf numFmtId="165" fontId="0" fillId="0" borderId="0" xfId="0" applyNumberFormat="1"/>
    <xf numFmtId="0" fontId="9" fillId="0" borderId="0" xfId="0" applyFont="1"/>
    <xf numFmtId="167" fontId="0" fillId="0" borderId="0" xfId="1" applyNumberFormat="1" applyFont="1"/>
    <xf numFmtId="43" fontId="0" fillId="0" borderId="0" xfId="1" applyFont="1"/>
    <xf numFmtId="164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8" fillId="0" borderId="0" xfId="2" applyFont="1" applyAlignment="1">
      <alignment horizontal="centerContinuous"/>
    </xf>
    <xf numFmtId="0" fontId="7" fillId="0" borderId="0" xfId="2" applyAlignment="1">
      <alignment horizontal="centerContinuous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2" applyFont="1" applyAlignment="1">
      <alignment horizontal="centerContinuous"/>
    </xf>
    <xf numFmtId="165" fontId="9" fillId="0" borderId="0" xfId="0" applyNumberFormat="1" applyFont="1"/>
    <xf numFmtId="9" fontId="9" fillId="0" borderId="0" xfId="0" applyNumberFormat="1" applyFont="1"/>
    <xf numFmtId="9" fontId="10" fillId="0" borderId="0" xfId="2" applyNumberFormat="1" applyFont="1" applyAlignment="1">
      <alignment horizontal="right"/>
    </xf>
    <xf numFmtId="165" fontId="9" fillId="0" borderId="0" xfId="6" applyNumberFormat="1" applyFont="1" applyAlignment="1">
      <alignment horizontal="center" vertical="center" wrapText="1"/>
    </xf>
    <xf numFmtId="166" fontId="12" fillId="0" borderId="0" xfId="1" applyNumberFormat="1" applyFont="1" applyFill="1" applyAlignment="1">
      <alignment horizontal="right" vertical="center" wrapText="1"/>
    </xf>
    <xf numFmtId="165" fontId="10" fillId="0" borderId="5" xfId="2" applyNumberFormat="1" applyFont="1" applyBorder="1" applyAlignment="1">
      <alignment horizontal="center" vertical="center" wrapText="1"/>
    </xf>
    <xf numFmtId="2" fontId="0" fillId="0" borderId="0" xfId="0" applyNumberFormat="1"/>
    <xf numFmtId="164" fontId="12" fillId="0" borderId="0" xfId="0" applyNumberFormat="1" applyFont="1" applyAlignment="1">
      <alignment horizontal="right" vertical="center" wrapText="1"/>
    </xf>
    <xf numFmtId="173" fontId="0" fillId="0" borderId="0" xfId="0" applyNumberFormat="1"/>
    <xf numFmtId="0" fontId="3" fillId="0" borderId="0" xfId="2" applyFont="1"/>
    <xf numFmtId="174" fontId="0" fillId="0" borderId="0" xfId="0" applyNumberFormat="1"/>
    <xf numFmtId="175" fontId="0" fillId="0" borderId="0" xfId="1" applyNumberFormat="1" applyFont="1"/>
    <xf numFmtId="9" fontId="8" fillId="0" borderId="0" xfId="1" applyNumberFormat="1" applyFont="1" applyAlignment="1">
      <alignment horizontal="centerContinuous"/>
    </xf>
    <xf numFmtId="9" fontId="7" fillId="0" borderId="0" xfId="2" applyNumberFormat="1" applyAlignment="1">
      <alignment horizontal="centerContinuous"/>
    </xf>
    <xf numFmtId="43" fontId="8" fillId="0" borderId="0" xfId="0" applyNumberFormat="1" applyFont="1" applyAlignment="1">
      <alignment horizontal="centerContinuous"/>
    </xf>
    <xf numFmtId="9" fontId="8" fillId="0" borderId="0" xfId="0" applyNumberFormat="1" applyFont="1" applyAlignment="1">
      <alignment horizontal="centerContinuous"/>
    </xf>
    <xf numFmtId="164" fontId="9" fillId="0" borderId="0" xfId="6" applyNumberFormat="1" applyFont="1" applyAlignment="1">
      <alignment horizontal="center" vertical="center" wrapText="1"/>
    </xf>
    <xf numFmtId="165" fontId="9" fillId="0" borderId="1" xfId="6" applyNumberFormat="1" applyFont="1" applyBorder="1" applyAlignment="1">
      <alignment horizontal="center" vertical="center" wrapText="1"/>
    </xf>
    <xf numFmtId="164" fontId="10" fillId="0" borderId="3" xfId="2" applyNumberFormat="1" applyFont="1" applyBorder="1" applyAlignment="1">
      <alignment horizontal="center" vertical="center" wrapText="1"/>
    </xf>
    <xf numFmtId="0" fontId="10" fillId="0" borderId="0" xfId="2" applyFont="1"/>
    <xf numFmtId="170" fontId="9" fillId="0" borderId="0" xfId="2" applyNumberFormat="1" applyFont="1" applyAlignment="1">
      <alignment horizontal="center"/>
    </xf>
    <xf numFmtId="0" fontId="8" fillId="0" borderId="0" xfId="8" applyFont="1" applyAlignment="1">
      <alignment horizontal="centerContinuous"/>
    </xf>
    <xf numFmtId="0" fontId="13" fillId="0" borderId="0" xfId="8" applyFont="1" applyAlignment="1">
      <alignment horizontal="centerContinuous"/>
    </xf>
    <xf numFmtId="0" fontId="1" fillId="0" borderId="0" xfId="8" applyAlignment="1">
      <alignment horizontal="centerContinuous"/>
    </xf>
    <xf numFmtId="0" fontId="9" fillId="0" borderId="0" xfId="8" applyFont="1" applyAlignment="1">
      <alignment vertical="center" wrapText="1"/>
    </xf>
    <xf numFmtId="0" fontId="1" fillId="0" borderId="0" xfId="8" applyAlignment="1">
      <alignment horizontal="center"/>
    </xf>
    <xf numFmtId="15" fontId="10" fillId="0" borderId="1" xfId="8" applyNumberFormat="1" applyFont="1" applyBorder="1" applyAlignment="1">
      <alignment horizontal="center" vertical="center" wrapText="1"/>
    </xf>
    <xf numFmtId="0" fontId="9" fillId="0" borderId="0" xfId="8" applyFont="1" applyAlignment="1">
      <alignment horizontal="center" vertical="center" wrapText="1"/>
    </xf>
    <xf numFmtId="0" fontId="10" fillId="0" borderId="0" xfId="8" applyFont="1" applyAlignment="1">
      <alignment vertical="center" wrapText="1"/>
    </xf>
    <xf numFmtId="164" fontId="9" fillId="0" borderId="0" xfId="9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 indent="1"/>
    </xf>
    <xf numFmtId="176" fontId="9" fillId="0" borderId="0" xfId="9" applyNumberFormat="1" applyFont="1" applyAlignment="1">
      <alignment horizontal="center" vertical="center" wrapText="1"/>
    </xf>
    <xf numFmtId="176" fontId="12" fillId="0" borderId="0" xfId="0" applyNumberFormat="1" applyFont="1" applyAlignment="1">
      <alignment horizontal="right" vertical="center" wrapText="1"/>
    </xf>
    <xf numFmtId="176" fontId="9" fillId="0" borderId="0" xfId="8" applyNumberFormat="1" applyFont="1" applyAlignment="1">
      <alignment horizontal="center" vertical="center" wrapText="1"/>
    </xf>
    <xf numFmtId="177" fontId="12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center" wrapText="1" indent="2"/>
    </xf>
    <xf numFmtId="177" fontId="11" fillId="0" borderId="4" xfId="0" applyNumberFormat="1" applyFont="1" applyBorder="1" applyAlignment="1">
      <alignment horizontal="right" vertical="center" wrapText="1"/>
    </xf>
    <xf numFmtId="0" fontId="9" fillId="0" borderId="0" xfId="8" applyFont="1" applyAlignment="1">
      <alignment horizontal="left" vertical="center" wrapText="1" indent="1"/>
    </xf>
    <xf numFmtId="176" fontId="10" fillId="0" borderId="4" xfId="8" applyNumberFormat="1" applyFont="1" applyBorder="1" applyAlignment="1">
      <alignment horizontal="center" vertical="center" wrapText="1"/>
    </xf>
    <xf numFmtId="0" fontId="1" fillId="0" borderId="0" xfId="8"/>
    <xf numFmtId="176" fontId="10" fillId="0" borderId="6" xfId="8" applyNumberFormat="1" applyFont="1" applyBorder="1" applyAlignment="1">
      <alignment horizontal="center" vertical="center" wrapText="1"/>
    </xf>
    <xf numFmtId="177" fontId="1" fillId="0" borderId="0" xfId="8" applyNumberFormat="1" applyAlignment="1">
      <alignment horizontal="center"/>
    </xf>
    <xf numFmtId="176" fontId="1" fillId="0" borderId="0" xfId="8" applyNumberFormat="1" applyAlignment="1">
      <alignment horizontal="center"/>
    </xf>
    <xf numFmtId="0" fontId="8" fillId="0" borderId="0" xfId="9" applyFont="1" applyAlignment="1">
      <alignment horizontal="centerContinuous"/>
    </xf>
    <xf numFmtId="0" fontId="13" fillId="0" borderId="0" xfId="9" applyFont="1" applyAlignment="1">
      <alignment horizontal="centerContinuous"/>
    </xf>
    <xf numFmtId="0" fontId="9" fillId="0" borderId="0" xfId="9" applyFont="1" applyAlignment="1">
      <alignment vertical="center" wrapText="1"/>
    </xf>
    <xf numFmtId="15" fontId="10" fillId="0" borderId="1" xfId="9" applyNumberFormat="1" applyFont="1" applyBorder="1" applyAlignment="1">
      <alignment horizontal="center" vertical="center" wrapText="1"/>
    </xf>
    <xf numFmtId="0" fontId="9" fillId="0" borderId="0" xfId="9" applyFont="1" applyAlignment="1">
      <alignment horizontal="center" vertical="center" wrapText="1"/>
    </xf>
    <xf numFmtId="177" fontId="11" fillId="0" borderId="5" xfId="0" applyNumberFormat="1" applyFont="1" applyBorder="1" applyAlignment="1">
      <alignment horizontal="right" vertical="center" wrapText="1"/>
    </xf>
    <xf numFmtId="165" fontId="12" fillId="0" borderId="1" xfId="0" applyNumberFormat="1" applyFont="1" applyBorder="1" applyAlignment="1">
      <alignment horizontal="centerContinuous"/>
    </xf>
    <xf numFmtId="177" fontId="0" fillId="0" borderId="0" xfId="0" applyNumberFormat="1"/>
    <xf numFmtId="177" fontId="11" fillId="0" borderId="0" xfId="0" applyNumberFormat="1" applyFont="1" applyAlignment="1">
      <alignment horizontal="right" vertical="center" wrapText="1"/>
    </xf>
    <xf numFmtId="0" fontId="9" fillId="0" borderId="0" xfId="9" applyFont="1" applyAlignment="1">
      <alignment horizontal="centerContinuous" vertical="center" wrapText="1"/>
    </xf>
    <xf numFmtId="0" fontId="1" fillId="0" borderId="0" xfId="9"/>
    <xf numFmtId="0" fontId="1" fillId="0" borderId="0" xfId="9" applyAlignment="1">
      <alignment horizontal="center"/>
    </xf>
    <xf numFmtId="0" fontId="6" fillId="0" borderId="0" xfId="0" applyFont="1"/>
    <xf numFmtId="0" fontId="1" fillId="0" borderId="0" xfId="9" applyAlignment="1">
      <alignment horizontal="centerContinuous"/>
    </xf>
    <xf numFmtId="168" fontId="12" fillId="0" borderId="0" xfId="11" applyNumberFormat="1" applyFont="1" applyAlignment="1">
      <alignment horizontal="right" vertical="center" wrapText="1"/>
    </xf>
    <xf numFmtId="0" fontId="9" fillId="0" borderId="0" xfId="9" applyFont="1"/>
    <xf numFmtId="0" fontId="10" fillId="0" borderId="0" xfId="0" applyFont="1"/>
    <xf numFmtId="0" fontId="9" fillId="0" borderId="0" xfId="0" applyFont="1" applyAlignment="1">
      <alignment horizontal="left" indent="2"/>
    </xf>
    <xf numFmtId="0" fontId="10" fillId="0" borderId="0" xfId="9" applyFont="1"/>
    <xf numFmtId="0" fontId="9" fillId="0" borderId="0" xfId="9" applyFont="1" applyAlignment="1">
      <alignment horizontal="center"/>
    </xf>
    <xf numFmtId="0" fontId="1" fillId="0" borderId="1" xfId="9" applyBorder="1" applyAlignment="1">
      <alignment horizontal="centerContinuous"/>
    </xf>
    <xf numFmtId="0" fontId="10" fillId="0" borderId="1" xfId="9" applyFont="1" applyBorder="1" applyAlignment="1">
      <alignment horizontal="centerContinuous"/>
    </xf>
    <xf numFmtId="44" fontId="9" fillId="0" borderId="0" xfId="2" applyNumberFormat="1" applyFont="1" applyAlignment="1">
      <alignment horizontal="center" vertical="center" wrapText="1"/>
    </xf>
  </cellXfs>
  <cellStyles count="12">
    <cellStyle name="Comma" xfId="1" builtinId="3"/>
    <cellStyle name="Comma 2" xfId="5" xr:uid="{7F966FC2-F0C8-054B-BA0F-BED65BC69DFE}"/>
    <cellStyle name="Currency" xfId="11" builtinId="4"/>
    <cellStyle name="Currency 2" xfId="4" xr:uid="{22505DED-6636-684F-A6F5-311D0ADE3109}"/>
    <cellStyle name="Normal" xfId="0" builtinId="0"/>
    <cellStyle name="Normal 2" xfId="2" xr:uid="{51F16DCB-3E4E-464E-ACBA-372E6982E89B}"/>
    <cellStyle name="Normal 2 2" xfId="6" xr:uid="{C2E7B3C0-88FA-4B63-B5B5-1538D0CFB9C7}"/>
    <cellStyle name="Normal 2 2 2" xfId="9" xr:uid="{5388ED7B-D73A-4F52-914C-0E8BC2CE26B3}"/>
    <cellStyle name="Normal 2 3" xfId="7" xr:uid="{ED4A3102-6817-42AA-8A26-1DF74B06FD70}"/>
    <cellStyle name="Normal 2 4" xfId="8" xr:uid="{04BD4B6D-ADFC-4D22-8CA6-940CF2FEF79F}"/>
    <cellStyle name="Normal 3" xfId="10" xr:uid="{3B60AD98-5594-4309-B7FA-3CBE94B38FFA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0000FF"/>
      <color rgb="FFE2EFDA"/>
      <color rgb="FFFDFF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2687089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102AA4-6C56-4BCB-8AC0-46C2EFAE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83441"/>
          <a:ext cx="2567988" cy="689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50708</xdr:colOff>
      <xdr:row>1</xdr:row>
      <xdr:rowOff>83416</xdr:rowOff>
    </xdr:from>
    <xdr:to>
      <xdr:col>1</xdr:col>
      <xdr:colOff>2389722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635C49-E9C6-44F7-B02C-BAEE0954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08" y="283441"/>
          <a:ext cx="2577139" cy="689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711F6B2-D5B1-432B-99C0-5DEAA64B46C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2c1aa456-01a8-4d2a-b415-52f722132eb2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autoPageBreaks="0" fitToPage="1"/>
  </sheetPr>
  <dimension ref="A3:U113"/>
  <sheetViews>
    <sheetView showGridLines="0" tabSelected="1" zoomScale="85" zoomScaleNormal="85" zoomScaleSheetLayoutView="75" workbookViewId="0"/>
  </sheetViews>
  <sheetFormatPr defaultColWidth="9.08203125" defaultRowHeight="15.5" x14ac:dyDescent="0.35"/>
  <cols>
    <col min="1" max="1" width="3.08203125" style="1" customWidth="1"/>
    <col min="2" max="2" width="60.83203125" style="1" customWidth="1"/>
    <col min="3" max="3" width="1.5" style="1" customWidth="1"/>
    <col min="4" max="6" width="10.58203125" style="2" customWidth="1"/>
    <col min="7" max="17" width="10.58203125" customWidth="1"/>
  </cols>
  <sheetData>
    <row r="3" spans="2:21" x14ac:dyDescent="0.35">
      <c r="B3" s="50" t="s">
        <v>27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2:21" ht="15" customHeight="1" x14ac:dyDescent="0.35">
      <c r="B4" s="50" t="s">
        <v>28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2:21" x14ac:dyDescent="0.35">
      <c r="B5" s="54" t="s">
        <v>13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2:21" x14ac:dyDescent="0.35">
      <c r="B6" s="51" t="s">
        <v>14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</row>
    <row r="7" spans="2:21" ht="15" customHeight="1" x14ac:dyDescent="0.35">
      <c r="B7" s="3"/>
      <c r="C7" s="3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2:21" x14ac:dyDescent="0.35">
      <c r="B8" s="3"/>
      <c r="C8" s="3"/>
      <c r="D8" s="4" t="s">
        <v>26</v>
      </c>
      <c r="E8" s="4" t="s">
        <v>30</v>
      </c>
      <c r="F8" s="4" t="s">
        <v>32</v>
      </c>
      <c r="G8" s="4" t="s">
        <v>33</v>
      </c>
      <c r="H8" s="4" t="s">
        <v>34</v>
      </c>
      <c r="I8" s="4" t="s">
        <v>40</v>
      </c>
      <c r="J8" s="4" t="s">
        <v>42</v>
      </c>
      <c r="K8" s="4" t="s">
        <v>44</v>
      </c>
      <c r="L8" s="4" t="s">
        <v>45</v>
      </c>
      <c r="M8" s="4" t="s">
        <v>46</v>
      </c>
      <c r="N8" s="4" t="s">
        <v>55</v>
      </c>
      <c r="O8" s="4" t="s">
        <v>57</v>
      </c>
      <c r="P8" s="4" t="s">
        <v>59</v>
      </c>
      <c r="Q8" s="4" t="s">
        <v>134</v>
      </c>
    </row>
    <row r="9" spans="2:21" x14ac:dyDescent="0.35">
      <c r="B9" s="3"/>
      <c r="C9" s="3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2:21" x14ac:dyDescent="0.35">
      <c r="B10" s="6" t="s">
        <v>0</v>
      </c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20"/>
      <c r="P10" s="120"/>
      <c r="Q10" s="120"/>
    </row>
    <row r="11" spans="2:21" x14ac:dyDescent="0.35">
      <c r="B11" s="7" t="s">
        <v>1</v>
      </c>
      <c r="C11" s="3"/>
      <c r="D11" s="71">
        <v>52.6</v>
      </c>
      <c r="E11" s="71">
        <v>55</v>
      </c>
      <c r="F11" s="71">
        <v>59.2</v>
      </c>
      <c r="G11" s="71">
        <v>65.400000000000006</v>
      </c>
      <c r="H11" s="62">
        <v>65.599999999999994</v>
      </c>
      <c r="I11" s="62">
        <v>71.599999999999994</v>
      </c>
      <c r="J11" s="62">
        <v>83.4</v>
      </c>
      <c r="K11" s="62">
        <v>90.799999999999983</v>
      </c>
      <c r="L11" s="62">
        <v>97.9</v>
      </c>
      <c r="M11" s="13">
        <v>121.5</v>
      </c>
      <c r="N11" s="13">
        <v>139.29999999999998</v>
      </c>
      <c r="O11" s="13">
        <v>153.19999999999999</v>
      </c>
      <c r="P11" s="13">
        <v>147.6</v>
      </c>
      <c r="Q11" s="13">
        <v>160.00000000000003</v>
      </c>
      <c r="R11" s="61"/>
      <c r="T11" s="47"/>
      <c r="U11" s="48"/>
    </row>
    <row r="12" spans="2:21" x14ac:dyDescent="0.35">
      <c r="B12" s="7" t="s">
        <v>2</v>
      </c>
      <c r="C12" s="3"/>
      <c r="D12" s="72">
        <v>6.3000000000000007</v>
      </c>
      <c r="E12" s="72">
        <v>6.2</v>
      </c>
      <c r="F12" s="72">
        <v>6.6</v>
      </c>
      <c r="G12" s="72">
        <v>7.799999999999998</v>
      </c>
      <c r="H12" s="35">
        <v>8</v>
      </c>
      <c r="I12" s="35">
        <v>8.5</v>
      </c>
      <c r="J12" s="35">
        <v>9.1000000000000014</v>
      </c>
      <c r="K12" s="35">
        <v>10.100000000000001</v>
      </c>
      <c r="L12" s="35">
        <v>10.1</v>
      </c>
      <c r="M12" s="35">
        <v>10.200000000000001</v>
      </c>
      <c r="N12" s="35">
        <v>11.5</v>
      </c>
      <c r="O12" s="35">
        <v>10.499999999999996</v>
      </c>
      <c r="P12" s="35">
        <v>10.8</v>
      </c>
      <c r="Q12" s="35">
        <v>10.8</v>
      </c>
      <c r="T12" s="47"/>
      <c r="U12" s="48"/>
    </row>
    <row r="13" spans="2:21" x14ac:dyDescent="0.35">
      <c r="B13" s="8" t="s">
        <v>3</v>
      </c>
      <c r="C13" s="3"/>
      <c r="D13" s="15">
        <f t="shared" ref="D13:I13" si="0">SUM(D11:D12)</f>
        <v>58.900000000000006</v>
      </c>
      <c r="E13" s="15">
        <f t="shared" si="0"/>
        <v>61.2</v>
      </c>
      <c r="F13" s="15">
        <f t="shared" si="0"/>
        <v>65.8</v>
      </c>
      <c r="G13" s="15">
        <f t="shared" si="0"/>
        <v>73.2</v>
      </c>
      <c r="H13" s="15">
        <f t="shared" si="0"/>
        <v>73.599999999999994</v>
      </c>
      <c r="I13" s="15">
        <f t="shared" si="0"/>
        <v>80.099999999999994</v>
      </c>
      <c r="J13" s="15">
        <f t="shared" ref="J13:K13" si="1">SUM(J11:J12)</f>
        <v>92.5</v>
      </c>
      <c r="K13" s="15">
        <f t="shared" si="1"/>
        <v>100.89999999999998</v>
      </c>
      <c r="L13" s="15">
        <f t="shared" ref="L13:M13" si="2">SUM(L11:L12)</f>
        <v>108</v>
      </c>
      <c r="M13" s="15">
        <f t="shared" si="2"/>
        <v>131.69999999999999</v>
      </c>
      <c r="N13" s="15">
        <f t="shared" ref="N13:O13" si="3">SUM(N11:N12)</f>
        <v>150.79999999999998</v>
      </c>
      <c r="O13" s="15">
        <f t="shared" si="3"/>
        <v>163.69999999999999</v>
      </c>
      <c r="P13" s="15">
        <v>158.4</v>
      </c>
      <c r="Q13" s="15">
        <f t="shared" ref="Q13" si="4">SUM(Q11:Q12)</f>
        <v>170.80000000000004</v>
      </c>
      <c r="T13" s="47"/>
      <c r="U13" s="48"/>
    </row>
    <row r="14" spans="2:21" x14ac:dyDescent="0.35">
      <c r="B14" s="6" t="s">
        <v>4</v>
      </c>
      <c r="C14" s="3"/>
      <c r="D14" s="27"/>
      <c r="E14" s="27"/>
      <c r="F14" s="27"/>
      <c r="G14" s="43"/>
      <c r="H14" s="39"/>
      <c r="I14" s="39"/>
      <c r="J14" s="39"/>
      <c r="K14" s="39"/>
      <c r="L14" s="39"/>
      <c r="M14" s="39"/>
      <c r="N14" s="39"/>
      <c r="O14" s="39"/>
      <c r="P14" s="39"/>
      <c r="Q14" s="39"/>
      <c r="T14" s="47"/>
      <c r="U14" s="48"/>
    </row>
    <row r="15" spans="2:21" x14ac:dyDescent="0.35">
      <c r="B15" s="33" t="s">
        <v>31</v>
      </c>
      <c r="C15" s="3"/>
      <c r="D15" s="58">
        <v>12</v>
      </c>
      <c r="E15" s="58">
        <v>15.9</v>
      </c>
      <c r="F15" s="58">
        <v>16</v>
      </c>
      <c r="G15" s="58">
        <v>14.5</v>
      </c>
      <c r="H15" s="36">
        <v>9.9</v>
      </c>
      <c r="I15" s="36">
        <v>14.4</v>
      </c>
      <c r="J15" s="36">
        <v>13.7</v>
      </c>
      <c r="K15" s="36">
        <v>16.600000000000001</v>
      </c>
      <c r="L15" s="36">
        <v>10.6</v>
      </c>
      <c r="M15" s="36">
        <v>25.199999999999996</v>
      </c>
      <c r="N15" s="36">
        <v>29.900000000000006</v>
      </c>
      <c r="O15" s="36">
        <v>25.299999999999997</v>
      </c>
      <c r="P15" s="36">
        <v>26.6</v>
      </c>
      <c r="Q15" s="36">
        <v>28.799999999999997</v>
      </c>
      <c r="T15" s="47"/>
      <c r="U15" s="48"/>
    </row>
    <row r="16" spans="2:21" x14ac:dyDescent="0.35">
      <c r="B16" s="33" t="s">
        <v>25</v>
      </c>
      <c r="C16" s="3"/>
      <c r="D16" s="16">
        <v>7</v>
      </c>
      <c r="E16" s="16">
        <v>7.1</v>
      </c>
      <c r="F16" s="16">
        <v>6.9</v>
      </c>
      <c r="G16" s="16">
        <v>7.2</v>
      </c>
      <c r="H16" s="36">
        <v>7.4</v>
      </c>
      <c r="I16" s="36">
        <v>7.5</v>
      </c>
      <c r="J16" s="36">
        <v>8.4</v>
      </c>
      <c r="K16" s="36">
        <v>6.1</v>
      </c>
      <c r="L16" s="36">
        <v>7</v>
      </c>
      <c r="M16" s="36">
        <v>7.1999999999999993</v>
      </c>
      <c r="N16" s="36">
        <v>9.4000000000000021</v>
      </c>
      <c r="O16" s="36">
        <v>9.8999999999999986</v>
      </c>
      <c r="P16" s="36">
        <v>9.6</v>
      </c>
      <c r="Q16" s="36">
        <v>10.299999999999999</v>
      </c>
      <c r="T16" s="47"/>
      <c r="U16" s="48"/>
    </row>
    <row r="17" spans="2:21" x14ac:dyDescent="0.35">
      <c r="B17" s="33" t="s">
        <v>47</v>
      </c>
      <c r="C17" s="3"/>
      <c r="D17" s="16">
        <v>5.9</v>
      </c>
      <c r="E17" s="16">
        <v>5.3</v>
      </c>
      <c r="F17" s="16">
        <v>5.6</v>
      </c>
      <c r="G17" s="16">
        <v>5.6000000000000005</v>
      </c>
      <c r="H17" s="36">
        <v>6.4</v>
      </c>
      <c r="I17" s="36">
        <v>6.4</v>
      </c>
      <c r="J17" s="36">
        <v>6.2</v>
      </c>
      <c r="K17" s="36">
        <v>5.6</v>
      </c>
      <c r="L17" s="36">
        <v>7</v>
      </c>
      <c r="M17" s="36">
        <v>7.3000000000000007</v>
      </c>
      <c r="N17" s="36">
        <v>7.3000000000000007</v>
      </c>
      <c r="O17" s="36">
        <v>6.5999999999999979</v>
      </c>
      <c r="P17" s="36">
        <v>7.8</v>
      </c>
      <c r="Q17" s="36">
        <v>7.8999999999999995</v>
      </c>
      <c r="T17" s="47"/>
      <c r="U17" s="48"/>
    </row>
    <row r="18" spans="2:21" x14ac:dyDescent="0.35">
      <c r="B18" s="33" t="s">
        <v>48</v>
      </c>
      <c r="C18" s="3"/>
      <c r="D18" s="16">
        <v>11.4</v>
      </c>
      <c r="E18" s="16">
        <v>17.2</v>
      </c>
      <c r="F18" s="16">
        <v>16.100000000000001</v>
      </c>
      <c r="G18" s="16">
        <v>12</v>
      </c>
      <c r="H18" s="36">
        <v>10.9</v>
      </c>
      <c r="I18" s="36">
        <v>12.9</v>
      </c>
      <c r="J18" s="36">
        <v>14.9</v>
      </c>
      <c r="K18" s="36">
        <v>14.7</v>
      </c>
      <c r="L18" s="36">
        <v>11.9</v>
      </c>
      <c r="M18" s="36">
        <v>15.499999999999998</v>
      </c>
      <c r="N18" s="36">
        <v>18.899999999999999</v>
      </c>
      <c r="O18" s="36">
        <v>19.700000000000003</v>
      </c>
      <c r="P18" s="36">
        <v>14.3</v>
      </c>
      <c r="Q18" s="36">
        <v>20.3</v>
      </c>
      <c r="T18" s="47"/>
      <c r="U18" s="48"/>
    </row>
    <row r="19" spans="2:21" x14ac:dyDescent="0.35">
      <c r="B19" s="33" t="s">
        <v>5</v>
      </c>
      <c r="C19" s="3"/>
      <c r="D19" s="16">
        <v>23.7</v>
      </c>
      <c r="E19" s="16">
        <v>23.4</v>
      </c>
      <c r="F19" s="16">
        <v>22.7</v>
      </c>
      <c r="G19" s="16">
        <v>23.4</v>
      </c>
      <c r="H19" s="36">
        <v>24.3</v>
      </c>
      <c r="I19" s="36">
        <v>24.3</v>
      </c>
      <c r="J19" s="36">
        <v>30.4</v>
      </c>
      <c r="K19" s="36">
        <v>26.7</v>
      </c>
      <c r="L19" s="36">
        <v>27.3</v>
      </c>
      <c r="M19" s="36">
        <v>26.400000000000002</v>
      </c>
      <c r="N19" s="36">
        <v>24.799999999999997</v>
      </c>
      <c r="O19" s="36">
        <v>24.900000000000006</v>
      </c>
      <c r="P19" s="36">
        <v>27.6</v>
      </c>
      <c r="Q19" s="36">
        <v>35.699999999999996</v>
      </c>
      <c r="T19" s="47"/>
      <c r="U19" s="48"/>
    </row>
    <row r="20" spans="2:21" x14ac:dyDescent="0.35">
      <c r="B20" s="33" t="s">
        <v>49</v>
      </c>
      <c r="C20" s="3"/>
      <c r="D20" s="16">
        <v>2.7</v>
      </c>
      <c r="E20" s="16">
        <v>2.6</v>
      </c>
      <c r="F20" s="16">
        <v>2.7</v>
      </c>
      <c r="G20" s="16">
        <v>2.6</v>
      </c>
      <c r="H20" s="36">
        <v>2.7</v>
      </c>
      <c r="I20" s="36">
        <v>2.8</v>
      </c>
      <c r="J20" s="36">
        <v>2.8</v>
      </c>
      <c r="K20" s="36">
        <v>2.7</v>
      </c>
      <c r="L20" s="36">
        <v>2.7</v>
      </c>
      <c r="M20" s="36">
        <v>2.8999999999999995</v>
      </c>
      <c r="N20" s="36">
        <v>3.2000000000000011</v>
      </c>
      <c r="O20" s="36">
        <v>3.2999999999999989</v>
      </c>
      <c r="P20" s="36">
        <v>3.4</v>
      </c>
      <c r="Q20" s="36">
        <v>3.8000000000000003</v>
      </c>
      <c r="T20" s="47"/>
      <c r="U20" s="48"/>
    </row>
    <row r="21" spans="2:21" x14ac:dyDescent="0.35">
      <c r="B21" s="33" t="s">
        <v>7</v>
      </c>
      <c r="C21" s="3"/>
      <c r="D21" s="14">
        <v>8.6999999999999993</v>
      </c>
      <c r="E21" s="14">
        <v>10.7</v>
      </c>
      <c r="F21" s="14">
        <v>6.3999999999999995</v>
      </c>
      <c r="G21" s="14">
        <v>6</v>
      </c>
      <c r="H21" s="35">
        <v>6.6</v>
      </c>
      <c r="I21" s="35">
        <v>6.1</v>
      </c>
      <c r="J21" s="36">
        <v>13.5</v>
      </c>
      <c r="K21" s="36">
        <v>7.5</v>
      </c>
      <c r="L21" s="36">
        <v>6.3</v>
      </c>
      <c r="M21" s="36">
        <v>6.2</v>
      </c>
      <c r="N21" s="36">
        <v>11.3</v>
      </c>
      <c r="O21" s="36">
        <v>9.4999999999999964</v>
      </c>
      <c r="P21" s="36">
        <v>9.6</v>
      </c>
      <c r="Q21" s="36">
        <v>11.700000000000001</v>
      </c>
      <c r="T21" s="47"/>
      <c r="U21" s="48"/>
    </row>
    <row r="22" spans="2:21" x14ac:dyDescent="0.35">
      <c r="B22" s="8" t="s">
        <v>6</v>
      </c>
      <c r="C22" s="3"/>
      <c r="D22" s="17">
        <f t="shared" ref="D22:M22" si="5">SUM(D15:D21)</f>
        <v>71.400000000000006</v>
      </c>
      <c r="E22" s="17">
        <f t="shared" si="5"/>
        <v>82.2</v>
      </c>
      <c r="F22" s="17">
        <f t="shared" si="5"/>
        <v>76.400000000000006</v>
      </c>
      <c r="G22" s="17">
        <f t="shared" si="5"/>
        <v>71.3</v>
      </c>
      <c r="H22" s="17">
        <f t="shared" si="5"/>
        <v>68.2</v>
      </c>
      <c r="I22" s="17">
        <f t="shared" si="5"/>
        <v>74.399999999999991</v>
      </c>
      <c r="J22" s="60">
        <f t="shared" si="5"/>
        <v>89.899999999999991</v>
      </c>
      <c r="K22" s="60">
        <f t="shared" si="5"/>
        <v>79.900000000000006</v>
      </c>
      <c r="L22" s="60">
        <f t="shared" si="5"/>
        <v>72.8</v>
      </c>
      <c r="M22" s="60">
        <f t="shared" si="5"/>
        <v>90.7</v>
      </c>
      <c r="N22" s="60">
        <f t="shared" ref="N22:O22" si="6">SUM(N15:N21)</f>
        <v>104.8</v>
      </c>
      <c r="O22" s="60">
        <f t="shared" si="6"/>
        <v>99.2</v>
      </c>
      <c r="P22" s="60">
        <v>98.9</v>
      </c>
      <c r="Q22" s="60">
        <f>SUM(Q15:Q21)</f>
        <v>118.5</v>
      </c>
      <c r="T22" s="47"/>
      <c r="U22" s="48"/>
    </row>
    <row r="23" spans="2:21" x14ac:dyDescent="0.35">
      <c r="B23" s="6" t="s">
        <v>8</v>
      </c>
      <c r="C23" s="3"/>
      <c r="D23" s="27"/>
      <c r="E23" s="39"/>
      <c r="F23" s="27"/>
      <c r="G23" s="27"/>
      <c r="H23" s="46"/>
      <c r="I23" s="46"/>
      <c r="J23" s="46"/>
      <c r="K23" s="46"/>
      <c r="L23" s="46"/>
      <c r="M23" s="46"/>
      <c r="N23" s="46"/>
      <c r="O23" s="46"/>
      <c r="P23" s="46"/>
      <c r="Q23" s="46"/>
      <c r="T23" s="47"/>
      <c r="U23" s="48"/>
    </row>
    <row r="24" spans="2:21" x14ac:dyDescent="0.35">
      <c r="B24" s="7" t="s">
        <v>9</v>
      </c>
      <c r="C24" s="3"/>
      <c r="D24" s="16">
        <v>1.5999999999999999</v>
      </c>
      <c r="E24" s="16">
        <v>1.4</v>
      </c>
      <c r="F24" s="16">
        <v>1.7</v>
      </c>
      <c r="G24" s="16">
        <v>1.8</v>
      </c>
      <c r="H24" s="36">
        <v>0.7</v>
      </c>
      <c r="I24" s="36">
        <v>1.5000000000000002</v>
      </c>
      <c r="J24" s="36">
        <v>1.5</v>
      </c>
      <c r="K24" s="36">
        <v>1.2999999999999998</v>
      </c>
      <c r="L24" s="36">
        <v>1.3</v>
      </c>
      <c r="M24" s="36">
        <v>1.2</v>
      </c>
      <c r="N24" s="36">
        <v>1.5</v>
      </c>
      <c r="O24" s="36">
        <v>1.4000000000000004</v>
      </c>
      <c r="P24" s="36">
        <v>0.9</v>
      </c>
      <c r="Q24" s="36">
        <v>0.70000000000000007</v>
      </c>
      <c r="T24" s="47"/>
      <c r="U24" s="48"/>
    </row>
    <row r="25" spans="2:21" x14ac:dyDescent="0.35">
      <c r="B25" s="7" t="s">
        <v>43</v>
      </c>
      <c r="C25" s="3"/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T25" s="47"/>
      <c r="U25" s="48"/>
    </row>
    <row r="26" spans="2:21" x14ac:dyDescent="0.35">
      <c r="B26" s="7" t="s">
        <v>10</v>
      </c>
      <c r="C26" s="3"/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T26" s="47"/>
      <c r="U26" s="48"/>
    </row>
    <row r="27" spans="2:21" x14ac:dyDescent="0.35">
      <c r="B27" s="7" t="s">
        <v>21</v>
      </c>
      <c r="C27" s="3"/>
      <c r="D27" s="16">
        <v>0</v>
      </c>
      <c r="E27" s="16">
        <v>0</v>
      </c>
      <c r="F27" s="16">
        <v>0</v>
      </c>
      <c r="G27" s="16">
        <v>0</v>
      </c>
      <c r="H27" s="36">
        <v>-33.4</v>
      </c>
      <c r="I27" s="16">
        <v>0</v>
      </c>
      <c r="J27" s="36">
        <v>0</v>
      </c>
      <c r="K27" s="36">
        <v>0</v>
      </c>
      <c r="L27" s="36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T27" s="47"/>
      <c r="U27" s="48"/>
    </row>
    <row r="28" spans="2:21" ht="14.5" customHeight="1" x14ac:dyDescent="0.35">
      <c r="B28" s="7" t="s">
        <v>22</v>
      </c>
      <c r="C28" s="3"/>
      <c r="D28" s="16">
        <v>0</v>
      </c>
      <c r="E28" s="16">
        <v>0</v>
      </c>
      <c r="F28" s="16">
        <v>0</v>
      </c>
      <c r="G28" s="16">
        <v>0</v>
      </c>
      <c r="H28" s="36">
        <v>0.2</v>
      </c>
      <c r="I28" s="36">
        <v>-0.1</v>
      </c>
      <c r="J28" s="36">
        <v>0</v>
      </c>
      <c r="K28" s="36">
        <v>0.9</v>
      </c>
      <c r="L28" s="36">
        <v>-0.4</v>
      </c>
      <c r="M28" s="36">
        <v>7.9</v>
      </c>
      <c r="N28" s="36">
        <v>-4.8</v>
      </c>
      <c r="O28" s="36">
        <v>0.59999999999999964</v>
      </c>
      <c r="P28" s="36">
        <v>-3.2</v>
      </c>
      <c r="Q28" s="36">
        <v>11.3</v>
      </c>
      <c r="T28" s="47"/>
      <c r="U28" s="48"/>
    </row>
    <row r="29" spans="2:21" x14ac:dyDescent="0.35">
      <c r="B29" s="7" t="s">
        <v>11</v>
      </c>
      <c r="C29" s="3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T29" s="47"/>
      <c r="U29" s="48"/>
    </row>
    <row r="30" spans="2:21" x14ac:dyDescent="0.35">
      <c r="B30" s="7" t="s">
        <v>35</v>
      </c>
      <c r="C30" s="3"/>
      <c r="D30" s="14">
        <v>-0.1</v>
      </c>
      <c r="E30" s="14">
        <v>0.2</v>
      </c>
      <c r="F30" s="14">
        <v>-0.2</v>
      </c>
      <c r="G30" s="14">
        <v>-0.19999999999999998</v>
      </c>
      <c r="H30" s="35">
        <v>0.5</v>
      </c>
      <c r="I30" s="35">
        <v>-0.3</v>
      </c>
      <c r="J30" s="35">
        <v>0.2</v>
      </c>
      <c r="K30" s="35">
        <v>1.2999999999999998</v>
      </c>
      <c r="L30" s="35">
        <v>0.4</v>
      </c>
      <c r="M30" s="35">
        <v>20.400000000000002</v>
      </c>
      <c r="N30" s="35">
        <v>-9.1000000000000014</v>
      </c>
      <c r="O30" s="35">
        <v>-1.7999999999999989</v>
      </c>
      <c r="P30" s="104">
        <v>-8.3000000000000007</v>
      </c>
      <c r="Q30" s="104">
        <v>25.6</v>
      </c>
      <c r="T30" s="47"/>
      <c r="U30" s="48"/>
    </row>
    <row r="31" spans="2:21" x14ac:dyDescent="0.35">
      <c r="B31" s="8" t="s">
        <v>12</v>
      </c>
      <c r="C31" s="3"/>
      <c r="D31" s="17">
        <f t="shared" ref="D31:E31" si="7">SUM(D24:D30)</f>
        <v>1.4999999999999998</v>
      </c>
      <c r="E31" s="17">
        <f t="shared" si="7"/>
        <v>1.5999999999999999</v>
      </c>
      <c r="F31" s="17">
        <f t="shared" ref="F31:K31" si="8">SUM(F24:F30)</f>
        <v>1.5</v>
      </c>
      <c r="G31" s="17">
        <f t="shared" si="8"/>
        <v>1.6</v>
      </c>
      <c r="H31" s="17">
        <f t="shared" si="8"/>
        <v>-31.999999999999993</v>
      </c>
      <c r="I31" s="17">
        <f t="shared" si="8"/>
        <v>1.1000000000000001</v>
      </c>
      <c r="J31" s="17">
        <f t="shared" si="8"/>
        <v>1.7</v>
      </c>
      <c r="K31" s="17">
        <f t="shared" si="8"/>
        <v>3.4999999999999996</v>
      </c>
      <c r="L31" s="17">
        <f t="shared" ref="L31:M31" si="9">SUM(L24:L30)</f>
        <v>1.3</v>
      </c>
      <c r="M31" s="17">
        <f t="shared" si="9"/>
        <v>29.5</v>
      </c>
      <c r="N31" s="17">
        <f t="shared" ref="N31:O31" si="10">SUM(N24:N30)</f>
        <v>-12.400000000000002</v>
      </c>
      <c r="O31" s="17">
        <f t="shared" si="10"/>
        <v>0.20000000000000107</v>
      </c>
      <c r="P31" s="17">
        <v>-10.600000000000001</v>
      </c>
      <c r="Q31" s="17">
        <f t="shared" ref="Q31" si="11">SUM(Q24:Q30)</f>
        <v>37.6</v>
      </c>
      <c r="T31" s="47"/>
      <c r="U31" s="48"/>
    </row>
    <row r="32" spans="2:21" x14ac:dyDescent="0.35">
      <c r="B32" s="6" t="s">
        <v>20</v>
      </c>
      <c r="C32" s="3"/>
      <c r="D32" s="17">
        <f t="shared" ref="D32:M32" si="12">+D13-D22-D31</f>
        <v>-14</v>
      </c>
      <c r="E32" s="17">
        <f t="shared" si="12"/>
        <v>-22.6</v>
      </c>
      <c r="F32" s="17">
        <f t="shared" si="12"/>
        <v>-12.100000000000009</v>
      </c>
      <c r="G32" s="17">
        <f t="shared" si="12"/>
        <v>0.3000000000000056</v>
      </c>
      <c r="H32" s="17">
        <f t="shared" si="12"/>
        <v>37.399999999999984</v>
      </c>
      <c r="I32" s="17">
        <f t="shared" si="12"/>
        <v>4.6000000000000032</v>
      </c>
      <c r="J32" s="17">
        <f t="shared" si="12"/>
        <v>0.90000000000000857</v>
      </c>
      <c r="K32" s="17">
        <f t="shared" si="12"/>
        <v>17.499999999999972</v>
      </c>
      <c r="L32" s="17">
        <f t="shared" si="12"/>
        <v>33.900000000000006</v>
      </c>
      <c r="M32" s="17">
        <f t="shared" si="12"/>
        <v>11.499999999999986</v>
      </c>
      <c r="N32" s="17">
        <f t="shared" ref="N32:O32" si="13">+N13-N22-N31</f>
        <v>58.399999999999991</v>
      </c>
      <c r="O32" s="17">
        <f t="shared" si="13"/>
        <v>64.299999999999983</v>
      </c>
      <c r="P32" s="17">
        <v>70.099999999999994</v>
      </c>
      <c r="Q32" s="17">
        <f t="shared" ref="Q32" si="14">+Q13-Q22-Q31</f>
        <v>14.700000000000038</v>
      </c>
      <c r="T32" s="47"/>
      <c r="U32" s="48"/>
    </row>
    <row r="33" spans="2:21" x14ac:dyDescent="0.35">
      <c r="B33" s="7" t="s">
        <v>41</v>
      </c>
      <c r="C33" s="3"/>
      <c r="D33" s="14">
        <v>0</v>
      </c>
      <c r="E33" s="14">
        <v>0</v>
      </c>
      <c r="F33" s="14">
        <v>0</v>
      </c>
      <c r="G33" s="14">
        <v>0.1</v>
      </c>
      <c r="H33" s="35">
        <v>3.2</v>
      </c>
      <c r="I33" s="14">
        <v>-1.8000000000000003</v>
      </c>
      <c r="J33" s="14">
        <v>0.40000000000000013</v>
      </c>
      <c r="K33" s="14">
        <v>0.7</v>
      </c>
      <c r="L33" s="14">
        <v>5.0999999999999996</v>
      </c>
      <c r="M33" s="14">
        <v>2.4000000000000004</v>
      </c>
      <c r="N33" s="14">
        <v>-33.6</v>
      </c>
      <c r="O33" s="14">
        <v>-1.6999999999999993</v>
      </c>
      <c r="P33" s="14">
        <v>12.2</v>
      </c>
      <c r="Q33" s="14">
        <v>8</v>
      </c>
      <c r="T33" s="47"/>
      <c r="U33" s="48"/>
    </row>
    <row r="34" spans="2:21" ht="16" thickBot="1" x14ac:dyDescent="0.4">
      <c r="B34" s="6" t="s">
        <v>18</v>
      </c>
      <c r="C34" s="3"/>
      <c r="D34" s="18">
        <f t="shared" ref="D34:E34" si="15">+D32-D33</f>
        <v>-14</v>
      </c>
      <c r="E34" s="18">
        <f t="shared" si="15"/>
        <v>-22.6</v>
      </c>
      <c r="F34" s="18">
        <f t="shared" ref="F34:M34" si="16">+F32-F33</f>
        <v>-12.100000000000009</v>
      </c>
      <c r="G34" s="18">
        <f t="shared" si="16"/>
        <v>0.20000000000000559</v>
      </c>
      <c r="H34" s="18">
        <f t="shared" si="16"/>
        <v>34.199999999999982</v>
      </c>
      <c r="I34" s="18">
        <f t="shared" si="16"/>
        <v>6.4000000000000039</v>
      </c>
      <c r="J34" s="18">
        <f t="shared" si="16"/>
        <v>0.50000000000000844</v>
      </c>
      <c r="K34" s="18">
        <f t="shared" si="16"/>
        <v>16.799999999999972</v>
      </c>
      <c r="L34" s="18">
        <f t="shared" si="16"/>
        <v>28.800000000000004</v>
      </c>
      <c r="M34" s="18">
        <f t="shared" si="16"/>
        <v>9.0999999999999854</v>
      </c>
      <c r="N34" s="18">
        <f t="shared" ref="N34:O34" si="17">+N32-N33</f>
        <v>92</v>
      </c>
      <c r="O34" s="18">
        <f t="shared" si="17"/>
        <v>65.999999999999986</v>
      </c>
      <c r="P34" s="18">
        <v>57.899999999999991</v>
      </c>
      <c r="Q34" s="18">
        <f t="shared" ref="Q34" si="18">+Q32-Q33</f>
        <v>6.7000000000000384</v>
      </c>
      <c r="T34" s="47"/>
      <c r="U34" s="48"/>
    </row>
    <row r="35" spans="2:21" ht="16" thickTop="1" x14ac:dyDescent="0.35">
      <c r="B35" s="6"/>
      <c r="C35" s="3"/>
      <c r="H35" s="63"/>
      <c r="I35" s="63"/>
      <c r="J35" s="46"/>
      <c r="K35" s="63"/>
      <c r="L35" s="63"/>
    </row>
    <row r="36" spans="2:21" x14ac:dyDescent="0.35">
      <c r="B36" s="74"/>
      <c r="C36" s="38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</row>
    <row r="37" spans="2:21" x14ac:dyDescent="0.35">
      <c r="B37" s="50" t="s">
        <v>53</v>
      </c>
      <c r="C37" s="50"/>
      <c r="D37" s="50"/>
      <c r="E37" s="50"/>
      <c r="F37" s="50"/>
      <c r="G37" s="50"/>
      <c r="H37" s="67"/>
      <c r="I37" s="67"/>
      <c r="J37" s="67"/>
      <c r="K37" s="67"/>
      <c r="L37" s="67"/>
      <c r="M37" s="67"/>
      <c r="N37" s="67"/>
      <c r="O37" s="67"/>
      <c r="P37" s="67"/>
      <c r="Q37" s="67"/>
    </row>
    <row r="38" spans="2:21" x14ac:dyDescent="0.35">
      <c r="B38" s="51" t="s">
        <v>13</v>
      </c>
      <c r="C38" s="51"/>
      <c r="D38" s="51"/>
      <c r="E38" s="51"/>
      <c r="F38" s="51"/>
      <c r="G38" s="51"/>
      <c r="H38" s="51"/>
      <c r="I38" s="51"/>
      <c r="J38" s="51"/>
      <c r="K38" s="51"/>
      <c r="L38" s="68"/>
      <c r="M38" s="68"/>
      <c r="N38" s="68"/>
      <c r="O38" s="68"/>
      <c r="P38" s="68"/>
      <c r="Q38" s="68"/>
    </row>
    <row r="39" spans="2:21" x14ac:dyDescent="0.35">
      <c r="B39" s="51" t="s">
        <v>14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</row>
    <row r="40" spans="2:21" x14ac:dyDescent="0.35">
      <c r="D40" s="20"/>
      <c r="E40" s="20"/>
      <c r="F40" s="20"/>
    </row>
    <row r="41" spans="2:21" x14ac:dyDescent="0.35">
      <c r="D41" s="4" t="s">
        <v>26</v>
      </c>
      <c r="E41" s="4" t="s">
        <v>30</v>
      </c>
      <c r="F41" s="4" t="str">
        <f t="shared" ref="F41:Q41" si="19">F$8</f>
        <v>Q3 2023</v>
      </c>
      <c r="G41" s="4" t="str">
        <f t="shared" si="19"/>
        <v>Q4 2023</v>
      </c>
      <c r="H41" s="4" t="str">
        <f t="shared" si="19"/>
        <v>Q1 2024</v>
      </c>
      <c r="I41" s="4" t="str">
        <f t="shared" si="19"/>
        <v>Q2 2024</v>
      </c>
      <c r="J41" s="4" t="str">
        <f t="shared" si="19"/>
        <v>Q3 2024</v>
      </c>
      <c r="K41" s="4" t="str">
        <f t="shared" si="19"/>
        <v>Q4 2024</v>
      </c>
      <c r="L41" s="4" t="str">
        <f t="shared" si="19"/>
        <v>Q1 2025</v>
      </c>
      <c r="M41" s="4" t="str">
        <f t="shared" si="19"/>
        <v>Q2 2025</v>
      </c>
      <c r="N41" s="4" t="str">
        <f t="shared" si="19"/>
        <v>Q3 2025</v>
      </c>
      <c r="O41" s="4" t="str">
        <f t="shared" si="19"/>
        <v>Q4 2025</v>
      </c>
      <c r="P41" s="4" t="s">
        <v>59</v>
      </c>
      <c r="Q41" s="4" t="str">
        <f t="shared" si="19"/>
        <v>Q2 2026</v>
      </c>
    </row>
    <row r="42" spans="2:21" x14ac:dyDescent="0.35">
      <c r="D42" s="20"/>
      <c r="E42" s="20"/>
      <c r="F42" s="20"/>
    </row>
    <row r="43" spans="2:21" x14ac:dyDescent="0.35">
      <c r="B43" s="37" t="s">
        <v>15</v>
      </c>
      <c r="D43" s="19">
        <f t="shared" ref="D43:M43" si="20">+D22</f>
        <v>71.400000000000006</v>
      </c>
      <c r="E43" s="19">
        <f t="shared" si="20"/>
        <v>82.2</v>
      </c>
      <c r="F43" s="19">
        <f t="shared" si="20"/>
        <v>76.400000000000006</v>
      </c>
      <c r="G43" s="19">
        <f t="shared" si="20"/>
        <v>71.3</v>
      </c>
      <c r="H43" s="19">
        <f t="shared" si="20"/>
        <v>68.2</v>
      </c>
      <c r="I43" s="19">
        <f t="shared" si="20"/>
        <v>74.399999999999991</v>
      </c>
      <c r="J43" s="19">
        <f t="shared" si="20"/>
        <v>89.899999999999991</v>
      </c>
      <c r="K43" s="19">
        <f t="shared" si="20"/>
        <v>79.900000000000006</v>
      </c>
      <c r="L43" s="19">
        <f t="shared" si="20"/>
        <v>72.8</v>
      </c>
      <c r="M43" s="19">
        <f t="shared" si="20"/>
        <v>90.7</v>
      </c>
      <c r="N43" s="19">
        <f t="shared" ref="N43:O43" si="21">+N22</f>
        <v>104.8</v>
      </c>
      <c r="O43" s="19">
        <f t="shared" si="21"/>
        <v>99.2</v>
      </c>
      <c r="P43" s="19">
        <v>98.9</v>
      </c>
      <c r="Q43" s="19">
        <f t="shared" ref="Q43" si="22">+Q22</f>
        <v>118.5</v>
      </c>
      <c r="T43" s="47"/>
      <c r="U43" s="48"/>
    </row>
    <row r="44" spans="2:21" x14ac:dyDescent="0.35">
      <c r="B44" s="33" t="s">
        <v>48</v>
      </c>
      <c r="D44" s="16">
        <f t="shared" ref="D44:M47" si="23">-D18</f>
        <v>-11.4</v>
      </c>
      <c r="E44" s="16">
        <f t="shared" si="23"/>
        <v>-17.2</v>
      </c>
      <c r="F44" s="16">
        <f t="shared" si="23"/>
        <v>-16.100000000000001</v>
      </c>
      <c r="G44" s="16">
        <f t="shared" si="23"/>
        <v>-12</v>
      </c>
      <c r="H44" s="16">
        <f t="shared" si="23"/>
        <v>-10.9</v>
      </c>
      <c r="I44" s="16">
        <f t="shared" si="23"/>
        <v>-12.9</v>
      </c>
      <c r="J44" s="16">
        <f t="shared" si="23"/>
        <v>-14.9</v>
      </c>
      <c r="K44" s="16">
        <f t="shared" si="23"/>
        <v>-14.7</v>
      </c>
      <c r="L44" s="16">
        <f t="shared" si="23"/>
        <v>-11.9</v>
      </c>
      <c r="M44" s="16">
        <f>-M18</f>
        <v>-15.499999999999998</v>
      </c>
      <c r="N44" s="16">
        <f>-N18</f>
        <v>-18.899999999999999</v>
      </c>
      <c r="O44" s="16">
        <f>-O18</f>
        <v>-19.700000000000003</v>
      </c>
      <c r="P44" s="16">
        <v>-14.3</v>
      </c>
      <c r="Q44" s="16">
        <f>-Q18</f>
        <v>-20.3</v>
      </c>
      <c r="T44" s="47"/>
      <c r="U44" s="48"/>
    </row>
    <row r="45" spans="2:21" x14ac:dyDescent="0.35">
      <c r="B45" s="33" t="s">
        <v>5</v>
      </c>
      <c r="D45" s="16">
        <f t="shared" si="23"/>
        <v>-23.7</v>
      </c>
      <c r="E45" s="16">
        <f t="shared" si="23"/>
        <v>-23.4</v>
      </c>
      <c r="F45" s="16">
        <f t="shared" si="23"/>
        <v>-22.7</v>
      </c>
      <c r="G45" s="16">
        <f t="shared" si="23"/>
        <v>-23.4</v>
      </c>
      <c r="H45" s="16">
        <f t="shared" si="23"/>
        <v>-24.3</v>
      </c>
      <c r="I45" s="16">
        <f t="shared" si="23"/>
        <v>-24.3</v>
      </c>
      <c r="J45" s="16">
        <f t="shared" si="23"/>
        <v>-30.4</v>
      </c>
      <c r="K45" s="16">
        <f t="shared" si="23"/>
        <v>-26.7</v>
      </c>
      <c r="L45" s="16">
        <f t="shared" si="23"/>
        <v>-27.3</v>
      </c>
      <c r="M45" s="16">
        <f t="shared" si="23"/>
        <v>-26.400000000000002</v>
      </c>
      <c r="N45" s="16">
        <f t="shared" ref="N45:O47" si="24">-N19</f>
        <v>-24.799999999999997</v>
      </c>
      <c r="O45" s="16">
        <f t="shared" si="24"/>
        <v>-24.900000000000006</v>
      </c>
      <c r="P45" s="16">
        <v>-27.6</v>
      </c>
      <c r="Q45" s="16">
        <f t="shared" ref="Q45" si="25">-Q19</f>
        <v>-35.699999999999996</v>
      </c>
      <c r="T45" s="47"/>
      <c r="U45" s="48"/>
    </row>
    <row r="46" spans="2:21" x14ac:dyDescent="0.35">
      <c r="B46" s="33" t="s">
        <v>49</v>
      </c>
      <c r="D46" s="16">
        <f t="shared" si="23"/>
        <v>-2.7</v>
      </c>
      <c r="E46" s="16">
        <f t="shared" si="23"/>
        <v>-2.6</v>
      </c>
      <c r="F46" s="16">
        <f t="shared" si="23"/>
        <v>-2.7</v>
      </c>
      <c r="G46" s="16">
        <f t="shared" si="23"/>
        <v>-2.6</v>
      </c>
      <c r="H46" s="16">
        <f t="shared" si="23"/>
        <v>-2.7</v>
      </c>
      <c r="I46" s="16">
        <f t="shared" si="23"/>
        <v>-2.8</v>
      </c>
      <c r="J46" s="16">
        <f t="shared" si="23"/>
        <v>-2.8</v>
      </c>
      <c r="K46" s="16">
        <f t="shared" si="23"/>
        <v>-2.7</v>
      </c>
      <c r="L46" s="16">
        <f t="shared" si="23"/>
        <v>-2.7</v>
      </c>
      <c r="M46" s="16">
        <f t="shared" si="23"/>
        <v>-2.8999999999999995</v>
      </c>
      <c r="N46" s="16">
        <f t="shared" si="24"/>
        <v>-3.2000000000000011</v>
      </c>
      <c r="O46" s="16">
        <f t="shared" si="24"/>
        <v>-3.2999999999999989</v>
      </c>
      <c r="P46" s="16">
        <v>-3.4</v>
      </c>
      <c r="Q46" s="16">
        <f t="shared" ref="Q46" si="26">-Q20</f>
        <v>-3.8000000000000003</v>
      </c>
      <c r="T46" s="47"/>
      <c r="U46" s="48"/>
    </row>
    <row r="47" spans="2:21" x14ac:dyDescent="0.35">
      <c r="B47" s="33" t="s">
        <v>7</v>
      </c>
      <c r="D47" s="16">
        <f t="shared" si="23"/>
        <v>-8.6999999999999993</v>
      </c>
      <c r="E47" s="16">
        <f t="shared" si="23"/>
        <v>-10.7</v>
      </c>
      <c r="F47" s="16">
        <f t="shared" si="23"/>
        <v>-6.3999999999999995</v>
      </c>
      <c r="G47" s="16">
        <f t="shared" si="23"/>
        <v>-6</v>
      </c>
      <c r="H47" s="16">
        <f t="shared" si="23"/>
        <v>-6.6</v>
      </c>
      <c r="I47" s="16">
        <f t="shared" si="23"/>
        <v>-6.1</v>
      </c>
      <c r="J47" s="16">
        <f t="shared" si="23"/>
        <v>-13.5</v>
      </c>
      <c r="K47" s="16">
        <f t="shared" si="23"/>
        <v>-7.5</v>
      </c>
      <c r="L47" s="16">
        <f t="shared" si="23"/>
        <v>-6.3</v>
      </c>
      <c r="M47" s="16">
        <f t="shared" si="23"/>
        <v>-6.2</v>
      </c>
      <c r="N47" s="16">
        <f t="shared" si="24"/>
        <v>-11.3</v>
      </c>
      <c r="O47" s="16">
        <f t="shared" si="24"/>
        <v>-9.4999999999999964</v>
      </c>
      <c r="P47" s="16">
        <v>-9.6</v>
      </c>
      <c r="Q47" s="16">
        <f t="shared" ref="Q47" si="27">-Q21</f>
        <v>-11.700000000000001</v>
      </c>
      <c r="T47" s="47"/>
      <c r="U47" s="48"/>
    </row>
    <row r="48" spans="2:21" ht="16" thickBot="1" x14ac:dyDescent="0.4">
      <c r="B48" s="32" t="s">
        <v>54</v>
      </c>
      <c r="D48" s="73">
        <f t="shared" ref="D48:N48" si="28">+SUM(D43:D47)</f>
        <v>24.900000000000009</v>
      </c>
      <c r="E48" s="73">
        <f t="shared" si="28"/>
        <v>28.3</v>
      </c>
      <c r="F48" s="73">
        <f t="shared" si="28"/>
        <v>28.500000000000007</v>
      </c>
      <c r="G48" s="73">
        <f t="shared" si="28"/>
        <v>27.299999999999997</v>
      </c>
      <c r="H48" s="73">
        <f t="shared" si="28"/>
        <v>23.700000000000003</v>
      </c>
      <c r="I48" s="73">
        <f t="shared" si="28"/>
        <v>28.29999999999999</v>
      </c>
      <c r="J48" s="73">
        <f t="shared" si="28"/>
        <v>28.29999999999999</v>
      </c>
      <c r="K48" s="73">
        <f t="shared" si="28"/>
        <v>28.299999999999997</v>
      </c>
      <c r="L48" s="73">
        <f t="shared" si="28"/>
        <v>24.599999999999994</v>
      </c>
      <c r="M48" s="73">
        <f t="shared" si="28"/>
        <v>39.699999999999996</v>
      </c>
      <c r="N48" s="73">
        <f t="shared" si="28"/>
        <v>46.600000000000009</v>
      </c>
      <c r="O48" s="73">
        <f t="shared" ref="O48" si="29">+SUM(O43:O47)</f>
        <v>41.8</v>
      </c>
      <c r="P48" s="73">
        <v>44.000000000000007</v>
      </c>
      <c r="Q48" s="73">
        <f t="shared" ref="Q48" si="30">+SUM(Q43:Q47)</f>
        <v>47.000000000000007</v>
      </c>
      <c r="T48" s="47"/>
      <c r="U48" s="48"/>
    </row>
    <row r="49" spans="2:21" ht="16" thickTop="1" x14ac:dyDescent="0.35">
      <c r="D49" s="20"/>
      <c r="E49" s="20"/>
      <c r="F49" s="20"/>
      <c r="H49" s="43"/>
      <c r="I49" s="43"/>
      <c r="J49" s="43"/>
      <c r="K49" s="43"/>
      <c r="L49" s="43"/>
      <c r="M49" s="43"/>
      <c r="N49" s="43"/>
      <c r="O49" s="43"/>
      <c r="P49" s="43"/>
      <c r="Q49" s="43"/>
    </row>
    <row r="50" spans="2:21" x14ac:dyDescent="0.35">
      <c r="D50" s="20"/>
      <c r="E50" s="20"/>
      <c r="F50" s="20"/>
      <c r="H50" s="40"/>
      <c r="I50" s="40"/>
      <c r="J50" s="40"/>
      <c r="K50" s="40"/>
      <c r="L50" s="40"/>
      <c r="M50" s="40"/>
      <c r="N50" s="40"/>
      <c r="O50" s="40"/>
      <c r="P50" s="40"/>
      <c r="Q50" s="40"/>
    </row>
    <row r="51" spans="2:21" x14ac:dyDescent="0.35">
      <c r="B51" s="50" t="s">
        <v>50</v>
      </c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</row>
    <row r="52" spans="2:21" x14ac:dyDescent="0.35">
      <c r="B52" s="51" t="s">
        <v>13</v>
      </c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</row>
    <row r="53" spans="2:21" x14ac:dyDescent="0.35">
      <c r="B53" s="51" t="s">
        <v>14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</row>
    <row r="54" spans="2:21" x14ac:dyDescent="0.35">
      <c r="D54" s="20"/>
      <c r="E54" s="41"/>
      <c r="F54" s="41"/>
      <c r="G54" s="41"/>
      <c r="H54" s="41"/>
      <c r="I54" s="40"/>
      <c r="J54" s="40"/>
      <c r="K54" s="40"/>
      <c r="L54" s="40"/>
      <c r="M54" s="40"/>
      <c r="N54" s="40"/>
      <c r="O54" s="40"/>
      <c r="P54" s="40"/>
      <c r="Q54" s="40"/>
    </row>
    <row r="55" spans="2:21" x14ac:dyDescent="0.35">
      <c r="D55" s="4" t="s">
        <v>26</v>
      </c>
      <c r="E55" s="4" t="s">
        <v>30</v>
      </c>
      <c r="F55" s="4" t="str">
        <f t="shared" ref="F55:Q55" si="31">F$8</f>
        <v>Q3 2023</v>
      </c>
      <c r="G55" s="4" t="str">
        <f t="shared" si="31"/>
        <v>Q4 2023</v>
      </c>
      <c r="H55" s="4" t="str">
        <f t="shared" si="31"/>
        <v>Q1 2024</v>
      </c>
      <c r="I55" s="4" t="str">
        <f t="shared" si="31"/>
        <v>Q2 2024</v>
      </c>
      <c r="J55" s="4" t="str">
        <f t="shared" si="31"/>
        <v>Q3 2024</v>
      </c>
      <c r="K55" s="4" t="str">
        <f t="shared" si="31"/>
        <v>Q4 2024</v>
      </c>
      <c r="L55" s="4" t="str">
        <f t="shared" si="31"/>
        <v>Q1 2025</v>
      </c>
      <c r="M55" s="4" t="str">
        <f t="shared" si="31"/>
        <v>Q2 2025</v>
      </c>
      <c r="N55" s="4" t="str">
        <f t="shared" si="31"/>
        <v>Q3 2025</v>
      </c>
      <c r="O55" s="4" t="str">
        <f t="shared" si="31"/>
        <v>Q4 2025</v>
      </c>
      <c r="P55" s="4" t="s">
        <v>59</v>
      </c>
      <c r="Q55" s="4" t="str">
        <f t="shared" si="31"/>
        <v>Q2 2026</v>
      </c>
    </row>
    <row r="56" spans="2:21" x14ac:dyDescent="0.35">
      <c r="D56" s="20"/>
      <c r="E56" s="20"/>
      <c r="F56" s="20"/>
    </row>
    <row r="57" spans="2:21" x14ac:dyDescent="0.35">
      <c r="B57" s="32" t="s">
        <v>38</v>
      </c>
      <c r="D57" s="19">
        <f t="shared" ref="D57:O57" si="32">D13</f>
        <v>58.900000000000006</v>
      </c>
      <c r="E57" s="19">
        <f t="shared" si="32"/>
        <v>61.2</v>
      </c>
      <c r="F57" s="19">
        <f t="shared" si="32"/>
        <v>65.8</v>
      </c>
      <c r="G57" s="19">
        <f t="shared" si="32"/>
        <v>73.2</v>
      </c>
      <c r="H57" s="19">
        <f t="shared" si="32"/>
        <v>73.599999999999994</v>
      </c>
      <c r="I57" s="19">
        <f t="shared" si="32"/>
        <v>80.099999999999994</v>
      </c>
      <c r="J57" s="19">
        <f t="shared" si="32"/>
        <v>92.5</v>
      </c>
      <c r="K57" s="19">
        <f t="shared" si="32"/>
        <v>100.89999999999998</v>
      </c>
      <c r="L57" s="19">
        <f t="shared" si="32"/>
        <v>108</v>
      </c>
      <c r="M57" s="19">
        <f t="shared" si="32"/>
        <v>131.69999999999999</v>
      </c>
      <c r="N57" s="19">
        <f t="shared" si="32"/>
        <v>150.79999999999998</v>
      </c>
      <c r="O57" s="19">
        <f t="shared" si="32"/>
        <v>163.69999999999999</v>
      </c>
      <c r="P57" s="19">
        <v>158.4</v>
      </c>
      <c r="Q57" s="19">
        <f>Q13</f>
        <v>170.80000000000004</v>
      </c>
      <c r="T57" s="47"/>
      <c r="U57" s="48"/>
    </row>
    <row r="58" spans="2:21" x14ac:dyDescent="0.35">
      <c r="B58" s="33" t="s">
        <v>23</v>
      </c>
      <c r="D58" s="14">
        <f t="shared" ref="D58:O58" si="33">-D48</f>
        <v>-24.900000000000009</v>
      </c>
      <c r="E58" s="14">
        <f t="shared" si="33"/>
        <v>-28.3</v>
      </c>
      <c r="F58" s="14">
        <f t="shared" si="33"/>
        <v>-28.500000000000007</v>
      </c>
      <c r="G58" s="14">
        <f t="shared" si="33"/>
        <v>-27.299999999999997</v>
      </c>
      <c r="H58" s="14">
        <f t="shared" si="33"/>
        <v>-23.700000000000003</v>
      </c>
      <c r="I58" s="14">
        <f t="shared" si="33"/>
        <v>-28.29999999999999</v>
      </c>
      <c r="J58" s="14">
        <f t="shared" si="33"/>
        <v>-28.29999999999999</v>
      </c>
      <c r="K58" s="14">
        <f t="shared" si="33"/>
        <v>-28.299999999999997</v>
      </c>
      <c r="L58" s="14">
        <f t="shared" si="33"/>
        <v>-24.599999999999994</v>
      </c>
      <c r="M58" s="14">
        <f t="shared" si="33"/>
        <v>-39.699999999999996</v>
      </c>
      <c r="N58" s="14">
        <f t="shared" si="33"/>
        <v>-46.600000000000009</v>
      </c>
      <c r="O58" s="14">
        <f t="shared" si="33"/>
        <v>-41.8</v>
      </c>
      <c r="P58" s="14">
        <v>-44.000000000000007</v>
      </c>
      <c r="Q58" s="14">
        <f>-Q48</f>
        <v>-47.000000000000007</v>
      </c>
      <c r="T58" s="47"/>
      <c r="U58" s="48"/>
    </row>
    <row r="59" spans="2:21" ht="16" thickBot="1" x14ac:dyDescent="0.4">
      <c r="B59" s="32" t="s">
        <v>51</v>
      </c>
      <c r="D59" s="18">
        <f t="shared" ref="D59:H59" si="34">+SUM(D57:D58)</f>
        <v>34</v>
      </c>
      <c r="E59" s="18">
        <f t="shared" si="34"/>
        <v>32.900000000000006</v>
      </c>
      <c r="F59" s="18">
        <f t="shared" si="34"/>
        <v>37.29999999999999</v>
      </c>
      <c r="G59" s="18">
        <f t="shared" si="34"/>
        <v>45.900000000000006</v>
      </c>
      <c r="H59" s="18">
        <f t="shared" si="34"/>
        <v>49.899999999999991</v>
      </c>
      <c r="I59" s="18">
        <f t="shared" ref="I59:J59" si="35">+SUM(I57:I58)</f>
        <v>51.800000000000004</v>
      </c>
      <c r="J59" s="18">
        <f t="shared" si="35"/>
        <v>64.200000000000017</v>
      </c>
      <c r="K59" s="18">
        <f t="shared" ref="K59:L59" si="36">+SUM(K57:K58)</f>
        <v>72.59999999999998</v>
      </c>
      <c r="L59" s="18">
        <f t="shared" si="36"/>
        <v>83.4</v>
      </c>
      <c r="M59" s="18">
        <f t="shared" ref="M59:N59" si="37">+SUM(M57:M58)</f>
        <v>92</v>
      </c>
      <c r="N59" s="18">
        <f t="shared" si="37"/>
        <v>104.19999999999997</v>
      </c>
      <c r="O59" s="18">
        <f t="shared" ref="O59" si="38">+SUM(O57:O58)</f>
        <v>121.89999999999999</v>
      </c>
      <c r="P59" s="18">
        <v>114.4</v>
      </c>
      <c r="Q59" s="18">
        <f t="shared" ref="Q59" si="39">+SUM(Q57:Q58)</f>
        <v>123.80000000000004</v>
      </c>
      <c r="T59" s="47"/>
      <c r="U59" s="48"/>
    </row>
    <row r="60" spans="2:21" ht="16" thickTop="1" x14ac:dyDescent="0.35">
      <c r="B60" s="32" t="s">
        <v>52</v>
      </c>
      <c r="D60" s="57">
        <f t="shared" ref="D60:H60" si="40">D59/D57</f>
        <v>0.57724957555178258</v>
      </c>
      <c r="E60" s="57">
        <f t="shared" si="40"/>
        <v>0.53758169934640532</v>
      </c>
      <c r="F60" s="57">
        <f t="shared" si="40"/>
        <v>0.56686930091185395</v>
      </c>
      <c r="G60" s="57">
        <f t="shared" si="40"/>
        <v>0.62704918032786894</v>
      </c>
      <c r="H60" s="57">
        <f t="shared" si="40"/>
        <v>0.67798913043478259</v>
      </c>
      <c r="I60" s="57">
        <f t="shared" ref="I60:J60" si="41">I59/I57</f>
        <v>0.64669163545568054</v>
      </c>
      <c r="J60" s="57">
        <f t="shared" si="41"/>
        <v>0.69405405405405429</v>
      </c>
      <c r="K60" s="57">
        <f t="shared" ref="K60:L60" si="42">K59/K57</f>
        <v>0.71952428146679881</v>
      </c>
      <c r="L60" s="57">
        <f t="shared" si="42"/>
        <v>0.77222222222222225</v>
      </c>
      <c r="M60" s="57">
        <f t="shared" ref="M60:N60" si="43">M59/M57</f>
        <v>0.69855732725892183</v>
      </c>
      <c r="N60" s="57">
        <f t="shared" si="43"/>
        <v>0.69098143236074261</v>
      </c>
      <c r="O60" s="57">
        <f t="shared" ref="O60" si="44">O59/O57</f>
        <v>0.74465485644471596</v>
      </c>
      <c r="P60" s="57">
        <v>0.72222222222222221</v>
      </c>
      <c r="Q60" s="57">
        <f t="shared" ref="Q60" si="45">Q59/Q57</f>
        <v>0.72482435597189698</v>
      </c>
      <c r="T60" s="47"/>
      <c r="U60" s="48"/>
    </row>
    <row r="61" spans="2:21" x14ac:dyDescent="0.35">
      <c r="B61" s="64"/>
      <c r="D61" s="28"/>
      <c r="E61" s="28"/>
      <c r="F61" s="28"/>
      <c r="G61" s="47"/>
      <c r="H61" s="47"/>
      <c r="I61" s="47"/>
      <c r="J61" s="47"/>
      <c r="K61" s="47"/>
      <c r="L61" s="47"/>
      <c r="M61" s="47"/>
      <c r="N61" s="47"/>
      <c r="O61" s="27"/>
      <c r="P61" s="27"/>
      <c r="Q61" s="27"/>
    </row>
    <row r="62" spans="2:21" x14ac:dyDescent="0.35">
      <c r="B62" s="42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</row>
    <row r="63" spans="2:21" x14ac:dyDescent="0.35">
      <c r="B63" s="42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</row>
    <row r="64" spans="2:21" x14ac:dyDescent="0.35">
      <c r="B64" s="52" t="s">
        <v>29</v>
      </c>
      <c r="C64" s="52"/>
      <c r="D64" s="52"/>
      <c r="E64" s="52"/>
      <c r="F64" s="52"/>
      <c r="G64" s="52"/>
      <c r="H64" s="52"/>
      <c r="I64" s="52"/>
      <c r="J64" s="52"/>
      <c r="K64" s="52"/>
      <c r="L64" s="69"/>
      <c r="M64" s="69"/>
      <c r="N64" s="69"/>
      <c r="O64" s="69"/>
      <c r="P64" s="69"/>
      <c r="Q64" s="69"/>
    </row>
    <row r="65" spans="2:21" x14ac:dyDescent="0.35">
      <c r="B65" s="52" t="s">
        <v>19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70"/>
      <c r="N65" s="70"/>
      <c r="O65" s="70"/>
      <c r="P65" s="70"/>
      <c r="Q65" s="70"/>
    </row>
    <row r="66" spans="2:21" x14ac:dyDescent="0.35">
      <c r="B66" s="53" t="s">
        <v>13</v>
      </c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</row>
    <row r="67" spans="2:21" x14ac:dyDescent="0.35">
      <c r="B67" s="53" t="s">
        <v>14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</row>
    <row r="68" spans="2:21" x14ac:dyDescent="0.35">
      <c r="B68" s="9"/>
      <c r="C68" s="9"/>
    </row>
    <row r="69" spans="2:21" x14ac:dyDescent="0.35">
      <c r="B69" s="9"/>
      <c r="C69" s="9"/>
      <c r="D69" s="4" t="s">
        <v>26</v>
      </c>
      <c r="E69" s="4" t="s">
        <v>30</v>
      </c>
      <c r="F69" s="4" t="str">
        <f t="shared" ref="F69:Q69" si="46">F$8</f>
        <v>Q3 2023</v>
      </c>
      <c r="G69" s="4" t="str">
        <f t="shared" si="46"/>
        <v>Q4 2023</v>
      </c>
      <c r="H69" s="4" t="str">
        <f t="shared" si="46"/>
        <v>Q1 2024</v>
      </c>
      <c r="I69" s="4" t="str">
        <f t="shared" si="46"/>
        <v>Q2 2024</v>
      </c>
      <c r="J69" s="4" t="str">
        <f t="shared" si="46"/>
        <v>Q3 2024</v>
      </c>
      <c r="K69" s="4" t="str">
        <f t="shared" si="46"/>
        <v>Q4 2024</v>
      </c>
      <c r="L69" s="4" t="str">
        <f t="shared" si="46"/>
        <v>Q1 2025</v>
      </c>
      <c r="M69" s="4" t="str">
        <f t="shared" si="46"/>
        <v>Q2 2025</v>
      </c>
      <c r="N69" s="4" t="str">
        <f t="shared" si="46"/>
        <v>Q3 2025</v>
      </c>
      <c r="O69" s="4" t="str">
        <f t="shared" si="46"/>
        <v>Q4 2025</v>
      </c>
      <c r="P69" s="4" t="s">
        <v>59</v>
      </c>
      <c r="Q69" s="4" t="str">
        <f t="shared" si="46"/>
        <v>Q2 2026</v>
      </c>
    </row>
    <row r="70" spans="2:21" x14ac:dyDescent="0.35">
      <c r="B70" s="10"/>
      <c r="C70" s="10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</row>
    <row r="71" spans="2:21" x14ac:dyDescent="0.35">
      <c r="B71" s="11" t="s">
        <v>18</v>
      </c>
      <c r="C71" s="10"/>
      <c r="D71" s="22">
        <f t="shared" ref="D71:O71" si="47">+D34</f>
        <v>-14</v>
      </c>
      <c r="E71" s="22">
        <f t="shared" si="47"/>
        <v>-22.6</v>
      </c>
      <c r="F71" s="22">
        <f t="shared" si="47"/>
        <v>-12.100000000000009</v>
      </c>
      <c r="G71" s="22">
        <f t="shared" si="47"/>
        <v>0.20000000000000559</v>
      </c>
      <c r="H71" s="22">
        <f t="shared" si="47"/>
        <v>34.199999999999982</v>
      </c>
      <c r="I71" s="22">
        <f t="shared" si="47"/>
        <v>6.4000000000000039</v>
      </c>
      <c r="J71" s="22">
        <f t="shared" si="47"/>
        <v>0.50000000000000844</v>
      </c>
      <c r="K71" s="22">
        <f t="shared" si="47"/>
        <v>16.799999999999972</v>
      </c>
      <c r="L71" s="22">
        <f t="shared" si="47"/>
        <v>28.800000000000004</v>
      </c>
      <c r="M71" s="22">
        <f t="shared" si="47"/>
        <v>9.0999999999999854</v>
      </c>
      <c r="N71" s="22">
        <f t="shared" si="47"/>
        <v>92</v>
      </c>
      <c r="O71" s="22">
        <f t="shared" si="47"/>
        <v>65.999999999999986</v>
      </c>
      <c r="P71" s="22">
        <v>57.899999999999991</v>
      </c>
      <c r="Q71" s="22">
        <f>+Q34</f>
        <v>6.7000000000000384</v>
      </c>
      <c r="T71" s="47"/>
      <c r="U71" s="49"/>
    </row>
    <row r="72" spans="2:21" x14ac:dyDescent="0.35">
      <c r="B72" s="33" t="s">
        <v>144</v>
      </c>
      <c r="C72" s="10"/>
      <c r="D72" s="23">
        <f t="shared" ref="D72:O72" si="48">+D24</f>
        <v>1.5999999999999999</v>
      </c>
      <c r="E72" s="23">
        <f t="shared" si="48"/>
        <v>1.4</v>
      </c>
      <c r="F72" s="23">
        <f t="shared" si="48"/>
        <v>1.7</v>
      </c>
      <c r="G72" s="23">
        <f t="shared" si="48"/>
        <v>1.8</v>
      </c>
      <c r="H72" s="23">
        <f t="shared" si="48"/>
        <v>0.7</v>
      </c>
      <c r="I72" s="23">
        <f t="shared" si="48"/>
        <v>1.5000000000000002</v>
      </c>
      <c r="J72" s="23">
        <f t="shared" si="48"/>
        <v>1.5</v>
      </c>
      <c r="K72" s="23">
        <f t="shared" si="48"/>
        <v>1.2999999999999998</v>
      </c>
      <c r="L72" s="23">
        <f t="shared" si="48"/>
        <v>1.3</v>
      </c>
      <c r="M72" s="23">
        <f t="shared" si="48"/>
        <v>1.2</v>
      </c>
      <c r="N72" s="23">
        <f t="shared" si="48"/>
        <v>1.5</v>
      </c>
      <c r="O72" s="23">
        <f t="shared" si="48"/>
        <v>1.4000000000000004</v>
      </c>
      <c r="P72" s="23">
        <v>0.9</v>
      </c>
      <c r="Q72" s="23">
        <v>1.2000000000000002</v>
      </c>
      <c r="T72" s="47"/>
      <c r="U72" s="49"/>
    </row>
    <row r="73" spans="2:21" x14ac:dyDescent="0.35">
      <c r="B73" s="12" t="s">
        <v>41</v>
      </c>
      <c r="C73" s="10"/>
      <c r="D73" s="23">
        <f t="shared" ref="D73:O73" si="49">+D33</f>
        <v>0</v>
      </c>
      <c r="E73" s="23">
        <f t="shared" si="49"/>
        <v>0</v>
      </c>
      <c r="F73" s="23">
        <f t="shared" si="49"/>
        <v>0</v>
      </c>
      <c r="G73" s="23">
        <f t="shared" si="49"/>
        <v>0.1</v>
      </c>
      <c r="H73" s="23">
        <f t="shared" si="49"/>
        <v>3.2</v>
      </c>
      <c r="I73" s="23">
        <f t="shared" si="49"/>
        <v>-1.8000000000000003</v>
      </c>
      <c r="J73" s="23">
        <f t="shared" si="49"/>
        <v>0.40000000000000013</v>
      </c>
      <c r="K73" s="23">
        <f t="shared" si="49"/>
        <v>0.7</v>
      </c>
      <c r="L73" s="23">
        <f t="shared" si="49"/>
        <v>5.0999999999999996</v>
      </c>
      <c r="M73" s="23">
        <f t="shared" si="49"/>
        <v>2.4000000000000004</v>
      </c>
      <c r="N73" s="23">
        <f t="shared" si="49"/>
        <v>-33.6</v>
      </c>
      <c r="O73" s="23">
        <f t="shared" si="49"/>
        <v>-1.6999999999999993</v>
      </c>
      <c r="P73" s="23">
        <v>12.2</v>
      </c>
      <c r="Q73" s="23">
        <f>+Q33</f>
        <v>8</v>
      </c>
      <c r="T73" s="47"/>
      <c r="U73" s="49"/>
    </row>
    <row r="74" spans="2:21" x14ac:dyDescent="0.35">
      <c r="B74" s="12" t="s">
        <v>16</v>
      </c>
      <c r="C74" s="10"/>
      <c r="D74" s="23">
        <v>1.2</v>
      </c>
      <c r="E74" s="23">
        <v>1.3</v>
      </c>
      <c r="F74" s="23">
        <v>1.4</v>
      </c>
      <c r="G74" s="23">
        <v>1.5000000000000007</v>
      </c>
      <c r="H74" s="36">
        <v>1.7</v>
      </c>
      <c r="I74" s="36">
        <v>1.8</v>
      </c>
      <c r="J74" s="36">
        <v>1.7000000000000006</v>
      </c>
      <c r="K74" s="36">
        <v>2.2999999999999994</v>
      </c>
      <c r="L74" s="36">
        <v>1.5</v>
      </c>
      <c r="M74" s="59">
        <v>1.6</v>
      </c>
      <c r="N74" s="59">
        <v>1.8000000000000003</v>
      </c>
      <c r="O74" s="23">
        <v>2</v>
      </c>
      <c r="P74" s="23">
        <v>1.6</v>
      </c>
      <c r="Q74" s="36">
        <v>2</v>
      </c>
      <c r="T74" s="47"/>
      <c r="U74" s="49"/>
    </row>
    <row r="75" spans="2:21" x14ac:dyDescent="0.35">
      <c r="B75" s="12" t="s">
        <v>17</v>
      </c>
      <c r="C75" s="10"/>
      <c r="D75" s="23">
        <v>6.8</v>
      </c>
      <c r="E75" s="23">
        <v>6.6</v>
      </c>
      <c r="F75" s="23">
        <v>6.7</v>
      </c>
      <c r="G75" s="23">
        <v>6.5999999999999979</v>
      </c>
      <c r="H75" s="36">
        <v>6.1</v>
      </c>
      <c r="I75" s="36">
        <v>7.7000000000000011</v>
      </c>
      <c r="J75" s="36">
        <v>13.399999999999999</v>
      </c>
      <c r="K75" s="36">
        <v>10.099999999999998</v>
      </c>
      <c r="L75" s="36">
        <v>7.5</v>
      </c>
      <c r="M75" s="59">
        <v>8.3000000000000007</v>
      </c>
      <c r="N75" s="59">
        <v>7.1999999999999993</v>
      </c>
      <c r="O75" s="23">
        <v>6.8999999999999986</v>
      </c>
      <c r="P75" s="23">
        <v>7.1</v>
      </c>
      <c r="Q75" s="36">
        <v>16.399999999999999</v>
      </c>
      <c r="T75" s="47"/>
      <c r="U75" s="49"/>
    </row>
    <row r="76" spans="2:21" x14ac:dyDescent="0.35">
      <c r="B76" s="12" t="s">
        <v>130</v>
      </c>
      <c r="C76" s="10"/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59">
        <v>-0.8</v>
      </c>
      <c r="O76" s="23">
        <v>-0.5</v>
      </c>
      <c r="P76" s="23">
        <v>0</v>
      </c>
      <c r="Q76" s="23">
        <v>0</v>
      </c>
      <c r="T76" s="47"/>
      <c r="U76" s="49"/>
    </row>
    <row r="77" spans="2:21" x14ac:dyDescent="0.35">
      <c r="B77" s="12" t="s">
        <v>60</v>
      </c>
      <c r="C77" s="10"/>
      <c r="D77" s="16">
        <f t="shared" ref="D77:I82" si="50">+D25</f>
        <v>0</v>
      </c>
      <c r="E77" s="16">
        <f t="shared" si="50"/>
        <v>0</v>
      </c>
      <c r="F77" s="16">
        <f t="shared" si="50"/>
        <v>0</v>
      </c>
      <c r="G77" s="16">
        <f t="shared" si="50"/>
        <v>0</v>
      </c>
      <c r="H77" s="58">
        <f t="shared" si="50"/>
        <v>0</v>
      </c>
      <c r="I77" s="58">
        <f t="shared" si="50"/>
        <v>0</v>
      </c>
      <c r="J77" s="58">
        <v>7</v>
      </c>
      <c r="K77" s="58">
        <f t="shared" ref="K77:M82" si="51">+K25</f>
        <v>0</v>
      </c>
      <c r="L77" s="58">
        <f t="shared" si="51"/>
        <v>0</v>
      </c>
      <c r="M77" s="16">
        <f t="shared" si="51"/>
        <v>0</v>
      </c>
      <c r="N77" s="59">
        <v>4.5</v>
      </c>
      <c r="O77" s="16">
        <f t="shared" ref="O77:O82" si="52">+O25</f>
        <v>0</v>
      </c>
      <c r="P77" s="23">
        <v>1.1000000000000001</v>
      </c>
      <c r="Q77" s="36">
        <v>3.9999999999999996</v>
      </c>
      <c r="T77" s="47"/>
      <c r="U77" s="49"/>
    </row>
    <row r="78" spans="2:21" x14ac:dyDescent="0.35">
      <c r="B78" s="12" t="s">
        <v>10</v>
      </c>
      <c r="C78" s="10"/>
      <c r="D78" s="23">
        <f t="shared" si="50"/>
        <v>0</v>
      </c>
      <c r="E78" s="23">
        <f t="shared" si="50"/>
        <v>0</v>
      </c>
      <c r="F78" s="23">
        <f t="shared" si="50"/>
        <v>0</v>
      </c>
      <c r="G78" s="23">
        <f t="shared" si="50"/>
        <v>0</v>
      </c>
      <c r="H78" s="23">
        <f t="shared" si="50"/>
        <v>0</v>
      </c>
      <c r="I78" s="23">
        <f t="shared" si="50"/>
        <v>0</v>
      </c>
      <c r="J78" s="23">
        <f>+J26</f>
        <v>0</v>
      </c>
      <c r="K78" s="23">
        <f t="shared" si="51"/>
        <v>0</v>
      </c>
      <c r="L78" s="23">
        <f t="shared" si="51"/>
        <v>0</v>
      </c>
      <c r="M78" s="23">
        <f t="shared" si="51"/>
        <v>0</v>
      </c>
      <c r="N78" s="23">
        <f>+N26</f>
        <v>0</v>
      </c>
      <c r="O78" s="23">
        <f t="shared" si="52"/>
        <v>0</v>
      </c>
      <c r="P78" s="23">
        <v>0</v>
      </c>
      <c r="Q78" s="23">
        <v>0.3</v>
      </c>
      <c r="T78" s="47"/>
      <c r="U78" s="49"/>
    </row>
    <row r="79" spans="2:21" x14ac:dyDescent="0.35">
      <c r="B79" s="12" t="s">
        <v>21</v>
      </c>
      <c r="C79" s="10"/>
      <c r="D79" s="23">
        <f t="shared" si="50"/>
        <v>0</v>
      </c>
      <c r="E79" s="23">
        <f t="shared" si="50"/>
        <v>0</v>
      </c>
      <c r="F79" s="23">
        <f t="shared" si="50"/>
        <v>0</v>
      </c>
      <c r="G79" s="23">
        <f t="shared" si="50"/>
        <v>0</v>
      </c>
      <c r="H79" s="23">
        <f t="shared" si="50"/>
        <v>-33.4</v>
      </c>
      <c r="I79" s="23">
        <f t="shared" si="50"/>
        <v>0</v>
      </c>
      <c r="J79" s="23">
        <f>+J27</f>
        <v>0</v>
      </c>
      <c r="K79" s="23">
        <f t="shared" si="51"/>
        <v>0</v>
      </c>
      <c r="L79" s="23">
        <f t="shared" si="51"/>
        <v>0</v>
      </c>
      <c r="M79" s="23">
        <f t="shared" si="51"/>
        <v>0</v>
      </c>
      <c r="N79" s="23">
        <f>+N27</f>
        <v>0</v>
      </c>
      <c r="O79" s="23">
        <f t="shared" si="52"/>
        <v>0</v>
      </c>
      <c r="P79" s="23">
        <v>0</v>
      </c>
      <c r="Q79" s="23">
        <f>+Q27</f>
        <v>0</v>
      </c>
      <c r="T79" s="47"/>
      <c r="U79" s="49"/>
    </row>
    <row r="80" spans="2:21" ht="14.5" customHeight="1" x14ac:dyDescent="0.35">
      <c r="B80" s="12" t="s">
        <v>22</v>
      </c>
      <c r="C80" s="10"/>
      <c r="D80" s="23">
        <f t="shared" si="50"/>
        <v>0</v>
      </c>
      <c r="E80" s="23">
        <f t="shared" si="50"/>
        <v>0</v>
      </c>
      <c r="F80" s="23">
        <f t="shared" si="50"/>
        <v>0</v>
      </c>
      <c r="G80" s="23">
        <f t="shared" si="50"/>
        <v>0</v>
      </c>
      <c r="H80" s="23">
        <f t="shared" si="50"/>
        <v>0.2</v>
      </c>
      <c r="I80" s="23">
        <f t="shared" si="50"/>
        <v>-0.1</v>
      </c>
      <c r="J80" s="23">
        <f>+J28</f>
        <v>0</v>
      </c>
      <c r="K80" s="23">
        <f t="shared" si="51"/>
        <v>0.9</v>
      </c>
      <c r="L80" s="23">
        <f t="shared" si="51"/>
        <v>-0.4</v>
      </c>
      <c r="M80" s="23">
        <f t="shared" si="51"/>
        <v>7.9</v>
      </c>
      <c r="N80" s="23">
        <v>-4.8</v>
      </c>
      <c r="O80" s="23">
        <f t="shared" si="52"/>
        <v>0.59999999999999964</v>
      </c>
      <c r="P80" s="23">
        <v>-3.2</v>
      </c>
      <c r="Q80" s="23">
        <f>+Q28</f>
        <v>11.3</v>
      </c>
      <c r="T80" s="47"/>
      <c r="U80" s="49"/>
    </row>
    <row r="81" spans="2:21" ht="14.5" customHeight="1" x14ac:dyDescent="0.35">
      <c r="B81" s="12" t="s">
        <v>11</v>
      </c>
      <c r="C81" s="10"/>
      <c r="D81" s="23">
        <f t="shared" si="50"/>
        <v>0</v>
      </c>
      <c r="E81" s="23">
        <f t="shared" si="50"/>
        <v>0</v>
      </c>
      <c r="F81" s="23">
        <f t="shared" si="50"/>
        <v>0</v>
      </c>
      <c r="G81" s="23">
        <f t="shared" si="50"/>
        <v>0</v>
      </c>
      <c r="H81" s="23">
        <f t="shared" si="50"/>
        <v>0</v>
      </c>
      <c r="I81" s="23">
        <f t="shared" si="50"/>
        <v>0</v>
      </c>
      <c r="J81" s="23">
        <f>+J29</f>
        <v>0</v>
      </c>
      <c r="K81" s="23">
        <f t="shared" si="51"/>
        <v>0</v>
      </c>
      <c r="L81" s="23">
        <f t="shared" si="51"/>
        <v>0</v>
      </c>
      <c r="M81" s="23">
        <f t="shared" si="51"/>
        <v>0</v>
      </c>
      <c r="N81" s="23">
        <f>+N29</f>
        <v>0</v>
      </c>
      <c r="O81" s="23">
        <f t="shared" si="52"/>
        <v>0</v>
      </c>
      <c r="P81" s="23">
        <v>0</v>
      </c>
      <c r="Q81" s="23">
        <f>+Q29</f>
        <v>0</v>
      </c>
      <c r="T81" s="47"/>
      <c r="U81" s="49"/>
    </row>
    <row r="82" spans="2:21" x14ac:dyDescent="0.35">
      <c r="B82" s="12" t="s">
        <v>35</v>
      </c>
      <c r="C82" s="10"/>
      <c r="D82" s="24">
        <f t="shared" si="50"/>
        <v>-0.1</v>
      </c>
      <c r="E82" s="24">
        <f t="shared" si="50"/>
        <v>0.2</v>
      </c>
      <c r="F82" s="24">
        <f t="shared" si="50"/>
        <v>-0.2</v>
      </c>
      <c r="G82" s="24">
        <f t="shared" si="50"/>
        <v>-0.19999999999999998</v>
      </c>
      <c r="H82" s="24">
        <f t="shared" si="50"/>
        <v>0.5</v>
      </c>
      <c r="I82" s="24">
        <f t="shared" si="50"/>
        <v>-0.3</v>
      </c>
      <c r="J82" s="24">
        <f>+J30</f>
        <v>0.2</v>
      </c>
      <c r="K82" s="24">
        <f t="shared" si="51"/>
        <v>1.2999999999999998</v>
      </c>
      <c r="L82" s="24">
        <f t="shared" si="51"/>
        <v>0.4</v>
      </c>
      <c r="M82" s="24">
        <f t="shared" si="51"/>
        <v>20.400000000000002</v>
      </c>
      <c r="N82" s="24">
        <v>-9.1000000000000014</v>
      </c>
      <c r="O82" s="24">
        <f t="shared" si="52"/>
        <v>-1.7999999999999989</v>
      </c>
      <c r="P82" s="24">
        <v>-8.3000000000000007</v>
      </c>
      <c r="Q82" s="24">
        <f>+Q30</f>
        <v>25.6</v>
      </c>
      <c r="T82" s="47"/>
      <c r="U82" s="49"/>
    </row>
    <row r="83" spans="2:21" ht="16" thickBot="1" x14ac:dyDescent="0.4">
      <c r="B83" s="9" t="s">
        <v>39</v>
      </c>
      <c r="C83" s="9"/>
      <c r="D83" s="25">
        <f t="shared" ref="D83:O83" si="53">SUM(D71:D82)</f>
        <v>-4.5000000000000009</v>
      </c>
      <c r="E83" s="25">
        <f t="shared" si="53"/>
        <v>-13.100000000000003</v>
      </c>
      <c r="F83" s="25">
        <f t="shared" si="53"/>
        <v>-2.5000000000000089</v>
      </c>
      <c r="G83" s="25">
        <f t="shared" si="53"/>
        <v>10.000000000000005</v>
      </c>
      <c r="H83" s="25">
        <f t="shared" si="53"/>
        <v>13.199999999999992</v>
      </c>
      <c r="I83" s="25">
        <f t="shared" si="53"/>
        <v>15.200000000000005</v>
      </c>
      <c r="J83" s="25">
        <f t="shared" si="53"/>
        <v>24.700000000000006</v>
      </c>
      <c r="K83" s="25">
        <f t="shared" si="53"/>
        <v>33.39999999999997</v>
      </c>
      <c r="L83" s="25">
        <f t="shared" si="53"/>
        <v>44.2</v>
      </c>
      <c r="M83" s="25">
        <f t="shared" si="53"/>
        <v>50.899999999999991</v>
      </c>
      <c r="N83" s="25">
        <f t="shared" si="53"/>
        <v>58.699999999999996</v>
      </c>
      <c r="O83" s="25">
        <f t="shared" si="53"/>
        <v>72.899999999999991</v>
      </c>
      <c r="P83" s="25">
        <v>69.299999999999969</v>
      </c>
      <c r="Q83" s="25">
        <f>SUM(Q71:Q82)</f>
        <v>75.500000000000028</v>
      </c>
      <c r="T83" s="47"/>
      <c r="U83" s="49"/>
    </row>
    <row r="84" spans="2:21" ht="16" thickTop="1" x14ac:dyDescent="0.35">
      <c r="H84" s="47"/>
      <c r="I84" s="46"/>
      <c r="J84" s="47"/>
      <c r="K84" s="47"/>
      <c r="L84" s="47"/>
    </row>
    <row r="85" spans="2:21" x14ac:dyDescent="0.35">
      <c r="B85" s="38" t="s">
        <v>24</v>
      </c>
      <c r="G85" s="30"/>
      <c r="H85" s="27"/>
      <c r="I85" s="27"/>
      <c r="J85" s="46"/>
      <c r="K85" s="46"/>
      <c r="L85" s="46"/>
      <c r="M85" s="46"/>
      <c r="N85" s="46"/>
      <c r="O85" s="46"/>
      <c r="P85" s="46"/>
      <c r="Q85" s="46"/>
    </row>
    <row r="86" spans="2:21" x14ac:dyDescent="0.35"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</row>
    <row r="87" spans="2:21" x14ac:dyDescent="0.35">
      <c r="B87" s="26"/>
      <c r="D87" s="20"/>
      <c r="E87" s="20"/>
      <c r="F87" s="20"/>
    </row>
    <row r="88" spans="2:21" x14ac:dyDescent="0.35">
      <c r="B88" s="26"/>
      <c r="D88" s="20"/>
      <c r="E88" s="20"/>
      <c r="F88" s="20"/>
    </row>
    <row r="89" spans="2:21" x14ac:dyDescent="0.35">
      <c r="B89" s="52" t="s">
        <v>29</v>
      </c>
      <c r="C89" s="51"/>
      <c r="D89" s="68"/>
      <c r="E89" s="68"/>
      <c r="F89" s="68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</row>
    <row r="90" spans="2:21" x14ac:dyDescent="0.35">
      <c r="B90" s="52" t="s">
        <v>145</v>
      </c>
      <c r="C90" s="51"/>
      <c r="D90" s="68"/>
      <c r="E90" s="68"/>
      <c r="F90" s="68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</row>
    <row r="91" spans="2:21" x14ac:dyDescent="0.35">
      <c r="B91" s="53" t="s">
        <v>13</v>
      </c>
      <c r="C91" s="51"/>
      <c r="D91" s="68"/>
      <c r="E91" s="68"/>
      <c r="F91" s="68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</row>
    <row r="92" spans="2:21" x14ac:dyDescent="0.35">
      <c r="B92" s="53" t="s">
        <v>14</v>
      </c>
      <c r="C92" s="51"/>
      <c r="D92" s="68"/>
      <c r="E92" s="68"/>
      <c r="F92" s="68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</row>
    <row r="93" spans="2:21" x14ac:dyDescent="0.35">
      <c r="B93" s="26"/>
      <c r="D93" s="20"/>
      <c r="E93" s="20"/>
      <c r="F93" s="20"/>
    </row>
    <row r="94" spans="2:21" x14ac:dyDescent="0.35">
      <c r="D94" s="4" t="s">
        <v>26</v>
      </c>
      <c r="E94" s="4" t="s">
        <v>30</v>
      </c>
      <c r="F94" s="4" t="str">
        <f t="shared" ref="F94:Q94" si="54">F$8</f>
        <v>Q3 2023</v>
      </c>
      <c r="G94" s="4" t="str">
        <f t="shared" si="54"/>
        <v>Q4 2023</v>
      </c>
      <c r="H94" s="4" t="str">
        <f t="shared" si="54"/>
        <v>Q1 2024</v>
      </c>
      <c r="I94" s="4" t="str">
        <f t="shared" si="54"/>
        <v>Q2 2024</v>
      </c>
      <c r="J94" s="4" t="str">
        <f t="shared" si="54"/>
        <v>Q3 2024</v>
      </c>
      <c r="K94" s="4" t="str">
        <f t="shared" si="54"/>
        <v>Q4 2024</v>
      </c>
      <c r="L94" s="4" t="str">
        <f t="shared" si="54"/>
        <v>Q1 2025</v>
      </c>
      <c r="M94" s="4" t="str">
        <f t="shared" si="54"/>
        <v>Q2 2025</v>
      </c>
      <c r="N94" s="4" t="str">
        <f t="shared" si="54"/>
        <v>Q3 2025</v>
      </c>
      <c r="O94" s="4" t="str">
        <f t="shared" si="54"/>
        <v>Q4 2025</v>
      </c>
      <c r="P94" s="4" t="s">
        <v>59</v>
      </c>
      <c r="Q94" s="4" t="str">
        <f t="shared" si="54"/>
        <v>Q2 2026</v>
      </c>
    </row>
    <row r="95" spans="2:21" x14ac:dyDescent="0.35"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2:21" x14ac:dyDescent="0.35">
      <c r="B96" s="32" t="s">
        <v>18</v>
      </c>
      <c r="D96" s="22">
        <f t="shared" ref="D96:O96" si="55">+D34</f>
        <v>-14</v>
      </c>
      <c r="E96" s="22">
        <f t="shared" si="55"/>
        <v>-22.6</v>
      </c>
      <c r="F96" s="22">
        <f t="shared" si="55"/>
        <v>-12.100000000000009</v>
      </c>
      <c r="G96" s="22">
        <f t="shared" si="55"/>
        <v>0.20000000000000559</v>
      </c>
      <c r="H96" s="22">
        <f t="shared" si="55"/>
        <v>34.199999999999982</v>
      </c>
      <c r="I96" s="22">
        <f t="shared" si="55"/>
        <v>6.4000000000000039</v>
      </c>
      <c r="J96" s="22">
        <f t="shared" si="55"/>
        <v>0.50000000000000844</v>
      </c>
      <c r="K96" s="22">
        <f t="shared" si="55"/>
        <v>16.799999999999972</v>
      </c>
      <c r="L96" s="22">
        <f t="shared" si="55"/>
        <v>28.800000000000004</v>
      </c>
      <c r="M96" s="22">
        <f t="shared" si="55"/>
        <v>9.0999999999999854</v>
      </c>
      <c r="N96" s="22">
        <f t="shared" si="55"/>
        <v>92</v>
      </c>
      <c r="O96" s="22">
        <f t="shared" si="55"/>
        <v>65.999999999999986</v>
      </c>
      <c r="P96" s="22">
        <v>57.899999999999991</v>
      </c>
      <c r="Q96" s="22">
        <f>+Q34</f>
        <v>6.7000000000000384</v>
      </c>
      <c r="T96" s="47"/>
      <c r="U96" s="49"/>
    </row>
    <row r="97" spans="2:21" x14ac:dyDescent="0.35">
      <c r="B97" s="33" t="s">
        <v>17</v>
      </c>
      <c r="D97" s="23">
        <f t="shared" ref="D97:O97" si="56">+D75</f>
        <v>6.8</v>
      </c>
      <c r="E97" s="23">
        <f t="shared" si="56"/>
        <v>6.6</v>
      </c>
      <c r="F97" s="23">
        <f t="shared" si="56"/>
        <v>6.7</v>
      </c>
      <c r="G97" s="23">
        <f t="shared" si="56"/>
        <v>6.5999999999999979</v>
      </c>
      <c r="H97" s="23">
        <f t="shared" si="56"/>
        <v>6.1</v>
      </c>
      <c r="I97" s="23">
        <f t="shared" si="56"/>
        <v>7.7000000000000011</v>
      </c>
      <c r="J97" s="23">
        <f t="shared" si="56"/>
        <v>13.399999999999999</v>
      </c>
      <c r="K97" s="23">
        <f t="shared" si="56"/>
        <v>10.099999999999998</v>
      </c>
      <c r="L97" s="23">
        <f t="shared" si="56"/>
        <v>7.5</v>
      </c>
      <c r="M97" s="23">
        <f t="shared" si="56"/>
        <v>8.3000000000000007</v>
      </c>
      <c r="N97" s="23">
        <f t="shared" si="56"/>
        <v>7.1999999999999993</v>
      </c>
      <c r="O97" s="23">
        <f t="shared" si="56"/>
        <v>6.8999999999999986</v>
      </c>
      <c r="P97" s="23">
        <v>7.1</v>
      </c>
      <c r="Q97" s="23">
        <f>+Q75</f>
        <v>16.399999999999999</v>
      </c>
      <c r="T97" s="47"/>
      <c r="U97" s="49"/>
    </row>
    <row r="98" spans="2:21" x14ac:dyDescent="0.35">
      <c r="B98" s="12" t="s">
        <v>130</v>
      </c>
      <c r="D98" s="23">
        <f t="shared" ref="D98:O98" si="57">D76</f>
        <v>0</v>
      </c>
      <c r="E98" s="23">
        <f t="shared" si="57"/>
        <v>0</v>
      </c>
      <c r="F98" s="23">
        <f t="shared" si="57"/>
        <v>0</v>
      </c>
      <c r="G98" s="23">
        <f t="shared" si="57"/>
        <v>0</v>
      </c>
      <c r="H98" s="23">
        <f t="shared" si="57"/>
        <v>0</v>
      </c>
      <c r="I98" s="23">
        <f t="shared" si="57"/>
        <v>0</v>
      </c>
      <c r="J98" s="23">
        <f t="shared" si="57"/>
        <v>0</v>
      </c>
      <c r="K98" s="23">
        <f t="shared" si="57"/>
        <v>0</v>
      </c>
      <c r="L98" s="23">
        <f t="shared" si="57"/>
        <v>0</v>
      </c>
      <c r="M98" s="23">
        <f t="shared" si="57"/>
        <v>0</v>
      </c>
      <c r="N98" s="23">
        <f t="shared" si="57"/>
        <v>-0.8</v>
      </c>
      <c r="O98" s="23">
        <f t="shared" si="57"/>
        <v>-0.5</v>
      </c>
      <c r="P98" s="23">
        <v>0</v>
      </c>
      <c r="Q98" s="23">
        <f>Q76</f>
        <v>0</v>
      </c>
      <c r="T98" s="47"/>
      <c r="U98" s="49"/>
    </row>
    <row r="99" spans="2:21" x14ac:dyDescent="0.35">
      <c r="B99" s="12" t="s">
        <v>60</v>
      </c>
      <c r="D99" s="23">
        <f t="shared" ref="D99:O99" si="58">D77</f>
        <v>0</v>
      </c>
      <c r="E99" s="23">
        <f t="shared" si="58"/>
        <v>0</v>
      </c>
      <c r="F99" s="23">
        <f t="shared" si="58"/>
        <v>0</v>
      </c>
      <c r="G99" s="23">
        <f t="shared" si="58"/>
        <v>0</v>
      </c>
      <c r="H99" s="23">
        <f t="shared" si="58"/>
        <v>0</v>
      </c>
      <c r="I99" s="23">
        <f t="shared" si="58"/>
        <v>0</v>
      </c>
      <c r="J99" s="23">
        <f t="shared" si="58"/>
        <v>7</v>
      </c>
      <c r="K99" s="23">
        <f t="shared" si="58"/>
        <v>0</v>
      </c>
      <c r="L99" s="23">
        <f t="shared" si="58"/>
        <v>0</v>
      </c>
      <c r="M99" s="23">
        <f t="shared" si="58"/>
        <v>0</v>
      </c>
      <c r="N99" s="23">
        <f t="shared" si="58"/>
        <v>4.5</v>
      </c>
      <c r="O99" s="23">
        <f t="shared" si="58"/>
        <v>0</v>
      </c>
      <c r="P99" s="23">
        <f>P77</f>
        <v>1.1000000000000001</v>
      </c>
      <c r="Q99" s="23">
        <f>Q77</f>
        <v>3.9999999999999996</v>
      </c>
      <c r="T99" s="47"/>
      <c r="U99" s="49"/>
    </row>
    <row r="100" spans="2:21" x14ac:dyDescent="0.35">
      <c r="B100" s="12" t="s">
        <v>10</v>
      </c>
      <c r="C100" s="23"/>
      <c r="D100" s="23">
        <f t="shared" ref="D100:O100" si="59">D78</f>
        <v>0</v>
      </c>
      <c r="E100" s="23">
        <f t="shared" si="59"/>
        <v>0</v>
      </c>
      <c r="F100" s="23">
        <f t="shared" si="59"/>
        <v>0</v>
      </c>
      <c r="G100" s="23">
        <f t="shared" si="59"/>
        <v>0</v>
      </c>
      <c r="H100" s="23">
        <f t="shared" si="59"/>
        <v>0</v>
      </c>
      <c r="I100" s="23">
        <f t="shared" si="59"/>
        <v>0</v>
      </c>
      <c r="J100" s="23">
        <f t="shared" si="59"/>
        <v>0</v>
      </c>
      <c r="K100" s="23">
        <f t="shared" si="59"/>
        <v>0</v>
      </c>
      <c r="L100" s="23">
        <f t="shared" si="59"/>
        <v>0</v>
      </c>
      <c r="M100" s="23">
        <f t="shared" si="59"/>
        <v>0</v>
      </c>
      <c r="N100" s="23">
        <f t="shared" si="59"/>
        <v>0</v>
      </c>
      <c r="O100" s="23">
        <f t="shared" si="59"/>
        <v>0</v>
      </c>
      <c r="P100" s="23">
        <f>P78</f>
        <v>0</v>
      </c>
      <c r="Q100" s="23">
        <f>Q78</f>
        <v>0.3</v>
      </c>
      <c r="T100" s="47"/>
      <c r="U100" s="49"/>
    </row>
    <row r="101" spans="2:21" x14ac:dyDescent="0.35">
      <c r="B101" s="12" t="s">
        <v>21</v>
      </c>
      <c r="D101" s="23">
        <f t="shared" ref="D101:O101" si="60">+D27</f>
        <v>0</v>
      </c>
      <c r="E101" s="23">
        <f t="shared" si="60"/>
        <v>0</v>
      </c>
      <c r="F101" s="23">
        <f t="shared" si="60"/>
        <v>0</v>
      </c>
      <c r="G101" s="23">
        <f t="shared" si="60"/>
        <v>0</v>
      </c>
      <c r="H101" s="23">
        <f t="shared" si="60"/>
        <v>-33.4</v>
      </c>
      <c r="I101" s="23">
        <f t="shared" si="60"/>
        <v>0</v>
      </c>
      <c r="J101" s="23">
        <f t="shared" si="60"/>
        <v>0</v>
      </c>
      <c r="K101" s="23">
        <f t="shared" si="60"/>
        <v>0</v>
      </c>
      <c r="L101" s="23">
        <f t="shared" si="60"/>
        <v>0</v>
      </c>
      <c r="M101" s="23">
        <f t="shared" si="60"/>
        <v>0</v>
      </c>
      <c r="N101" s="23">
        <f t="shared" si="60"/>
        <v>0</v>
      </c>
      <c r="O101" s="23">
        <f t="shared" si="60"/>
        <v>0</v>
      </c>
      <c r="P101" s="23">
        <v>0</v>
      </c>
      <c r="Q101" s="23">
        <f>+Q27</f>
        <v>0</v>
      </c>
      <c r="T101" s="47"/>
      <c r="U101" s="49"/>
    </row>
    <row r="102" spans="2:21" x14ac:dyDescent="0.35">
      <c r="B102" s="33" t="s">
        <v>22</v>
      </c>
      <c r="D102" s="23">
        <f t="shared" ref="D102:O102" si="61">+D28</f>
        <v>0</v>
      </c>
      <c r="E102" s="23">
        <f t="shared" si="61"/>
        <v>0</v>
      </c>
      <c r="F102" s="23">
        <f t="shared" si="61"/>
        <v>0</v>
      </c>
      <c r="G102" s="23">
        <f t="shared" si="61"/>
        <v>0</v>
      </c>
      <c r="H102" s="23">
        <f t="shared" si="61"/>
        <v>0.2</v>
      </c>
      <c r="I102" s="23">
        <f t="shared" si="61"/>
        <v>-0.1</v>
      </c>
      <c r="J102" s="23">
        <f t="shared" si="61"/>
        <v>0</v>
      </c>
      <c r="K102" s="23">
        <f t="shared" si="61"/>
        <v>0.9</v>
      </c>
      <c r="L102" s="23">
        <f t="shared" si="61"/>
        <v>-0.4</v>
      </c>
      <c r="M102" s="23">
        <f t="shared" si="61"/>
        <v>7.9</v>
      </c>
      <c r="N102" s="23">
        <f t="shared" si="61"/>
        <v>-4.8</v>
      </c>
      <c r="O102" s="23">
        <f t="shared" si="61"/>
        <v>0.59999999999999964</v>
      </c>
      <c r="P102" s="23">
        <v>-3.2</v>
      </c>
      <c r="Q102" s="23">
        <f>+Q28</f>
        <v>11.3</v>
      </c>
      <c r="T102" s="47"/>
      <c r="U102" s="49"/>
    </row>
    <row r="103" spans="2:21" x14ac:dyDescent="0.35">
      <c r="B103" s="33" t="s">
        <v>35</v>
      </c>
      <c r="D103" s="23">
        <f t="shared" ref="D103:O103" si="62">+D30</f>
        <v>-0.1</v>
      </c>
      <c r="E103" s="23">
        <f t="shared" si="62"/>
        <v>0.2</v>
      </c>
      <c r="F103" s="23">
        <f t="shared" si="62"/>
        <v>-0.2</v>
      </c>
      <c r="G103" s="23">
        <f t="shared" si="62"/>
        <v>-0.19999999999999998</v>
      </c>
      <c r="H103" s="23">
        <f t="shared" si="62"/>
        <v>0.5</v>
      </c>
      <c r="I103" s="23">
        <f t="shared" si="62"/>
        <v>-0.3</v>
      </c>
      <c r="J103" s="23">
        <f t="shared" si="62"/>
        <v>0.2</v>
      </c>
      <c r="K103" s="23">
        <f t="shared" si="62"/>
        <v>1.2999999999999998</v>
      </c>
      <c r="L103" s="23">
        <f t="shared" si="62"/>
        <v>0.4</v>
      </c>
      <c r="M103" s="23">
        <f t="shared" si="62"/>
        <v>20.400000000000002</v>
      </c>
      <c r="N103" s="23">
        <f t="shared" si="62"/>
        <v>-9.1000000000000014</v>
      </c>
      <c r="O103" s="23">
        <f t="shared" si="62"/>
        <v>-1.7999999999999989</v>
      </c>
      <c r="P103" s="23">
        <v>-8.3000000000000007</v>
      </c>
      <c r="Q103" s="23">
        <f>+Q30</f>
        <v>25.6</v>
      </c>
      <c r="T103" s="47"/>
      <c r="U103" s="49"/>
    </row>
    <row r="104" spans="2:21" x14ac:dyDescent="0.35">
      <c r="B104" s="33" t="s">
        <v>56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-27.4</v>
      </c>
      <c r="O104" s="23">
        <v>-5.2000000000000028</v>
      </c>
      <c r="P104" s="23">
        <v>0</v>
      </c>
      <c r="Q104" s="23">
        <v>0</v>
      </c>
      <c r="T104" s="47"/>
      <c r="U104" s="49"/>
    </row>
    <row r="105" spans="2:21" x14ac:dyDescent="0.35">
      <c r="B105" s="33" t="s">
        <v>58</v>
      </c>
      <c r="D105" s="23">
        <v>0</v>
      </c>
      <c r="E105" s="23">
        <v>0</v>
      </c>
      <c r="F105" s="23">
        <v>0</v>
      </c>
      <c r="G105" s="23">
        <v>0</v>
      </c>
      <c r="H105" s="23">
        <v>2.4540000000000002</v>
      </c>
      <c r="I105" s="23">
        <v>-3.3559999999999999</v>
      </c>
      <c r="J105" s="23">
        <v>-4.8000000000000001E-2</v>
      </c>
      <c r="K105" s="23">
        <v>-1.8</v>
      </c>
      <c r="L105" s="23">
        <v>-3.7559999999999998</v>
      </c>
      <c r="M105" s="23">
        <v>-5.2350000000000003</v>
      </c>
      <c r="N105" s="23">
        <v>3</v>
      </c>
      <c r="O105" s="23">
        <v>-12.7</v>
      </c>
      <c r="P105" s="23">
        <v>-2.2999999999999998</v>
      </c>
      <c r="Q105" s="23">
        <v>-7.8999999999999995</v>
      </c>
      <c r="T105" s="47"/>
      <c r="U105" s="49"/>
    </row>
    <row r="106" spans="2:21" x14ac:dyDescent="0.35">
      <c r="B106" s="33" t="s">
        <v>36</v>
      </c>
      <c r="D106" s="23">
        <v>0</v>
      </c>
      <c r="E106" s="23">
        <v>0</v>
      </c>
      <c r="F106" s="23">
        <v>0</v>
      </c>
      <c r="G106" s="23">
        <v>0</v>
      </c>
      <c r="H106" s="23">
        <v>0.5</v>
      </c>
      <c r="I106" s="23">
        <v>0</v>
      </c>
      <c r="J106" s="23">
        <v>0</v>
      </c>
      <c r="K106" s="23">
        <v>0.5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T106" s="47"/>
      <c r="U106" s="49"/>
    </row>
    <row r="107" spans="2:21" ht="16" thickBot="1" x14ac:dyDescent="0.4">
      <c r="B107" s="32" t="s">
        <v>37</v>
      </c>
      <c r="D107" s="34">
        <f t="shared" ref="D107:N107" si="63">SUM(D96:D106)</f>
        <v>-7.3</v>
      </c>
      <c r="E107" s="34">
        <f t="shared" si="63"/>
        <v>-15.8</v>
      </c>
      <c r="F107" s="34">
        <f t="shared" si="63"/>
        <v>-5.6000000000000085</v>
      </c>
      <c r="G107" s="34">
        <f t="shared" si="63"/>
        <v>6.6000000000000032</v>
      </c>
      <c r="H107" s="34">
        <f t="shared" si="63"/>
        <v>10.553999999999984</v>
      </c>
      <c r="I107" s="34">
        <f t="shared" si="63"/>
        <v>10.344000000000005</v>
      </c>
      <c r="J107" s="34">
        <f t="shared" si="63"/>
        <v>21.052000000000007</v>
      </c>
      <c r="K107" s="34">
        <f t="shared" si="63"/>
        <v>27.799999999999969</v>
      </c>
      <c r="L107" s="34">
        <f t="shared" si="63"/>
        <v>32.544000000000004</v>
      </c>
      <c r="M107" s="34">
        <f t="shared" si="63"/>
        <v>40.464999999999989</v>
      </c>
      <c r="N107" s="34">
        <f t="shared" si="63"/>
        <v>64.599999999999994</v>
      </c>
      <c r="O107" s="34">
        <f t="shared" ref="O107" si="64">SUM(O96:O106)</f>
        <v>53.299999999999969</v>
      </c>
      <c r="P107" s="34">
        <v>52.299999999999983</v>
      </c>
      <c r="Q107" s="34">
        <f t="shared" ref="Q107" si="65">SUM(Q96:Q106)</f>
        <v>56.400000000000041</v>
      </c>
      <c r="T107" s="47"/>
      <c r="U107" s="49"/>
    </row>
    <row r="108" spans="2:21" ht="16" thickTop="1" x14ac:dyDescent="0.35">
      <c r="H108" s="47"/>
      <c r="I108" s="65"/>
      <c r="J108" s="47"/>
      <c r="K108" s="47"/>
      <c r="L108" s="47"/>
    </row>
    <row r="109" spans="2:21" x14ac:dyDescent="0.35">
      <c r="I109" s="66"/>
    </row>
    <row r="110" spans="2:21" x14ac:dyDescent="0.35">
      <c r="B110" s="38" t="s">
        <v>24</v>
      </c>
    </row>
    <row r="111" spans="2:21" x14ac:dyDescent="0.35">
      <c r="F111" s="29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3" spans="6:17" x14ac:dyDescent="0.35"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</row>
  </sheetData>
  <pageMargins left="0.7" right="0.7" top="0.7" bottom="0.7" header="0.3" footer="0.3"/>
  <pageSetup scale="73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4EFF-0F7A-41E9-AC50-FCC0CB4378B5}">
  <sheetPr>
    <pageSetUpPr autoPageBreaks="0" fitToPage="1"/>
  </sheetPr>
  <dimension ref="A3:T56"/>
  <sheetViews>
    <sheetView showGridLines="0" zoomScale="85" zoomScaleNormal="85" zoomScaleSheetLayoutView="75" workbookViewId="0"/>
  </sheetViews>
  <sheetFormatPr defaultColWidth="9.08203125" defaultRowHeight="15.5" x14ac:dyDescent="0.35"/>
  <cols>
    <col min="1" max="1" width="3.08203125" style="94" customWidth="1"/>
    <col min="2" max="2" width="63.75" style="94" customWidth="1"/>
    <col min="3" max="3" width="1.5" style="94" customWidth="1"/>
    <col min="4" max="6" width="10.58203125" style="80" customWidth="1"/>
    <col min="7" max="17" width="10.58203125" customWidth="1"/>
  </cols>
  <sheetData>
    <row r="3" spans="2:17" x14ac:dyDescent="0.35">
      <c r="B3" s="76" t="s">
        <v>27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</row>
    <row r="4" spans="2:17" ht="15" customHeight="1" x14ac:dyDescent="0.35">
      <c r="B4" s="76" t="s">
        <v>61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7" x14ac:dyDescent="0.35">
      <c r="B5" s="77" t="s">
        <v>146</v>
      </c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</row>
    <row r="6" spans="2:17" x14ac:dyDescent="0.35">
      <c r="B6" s="77" t="s">
        <v>14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17" ht="15" customHeight="1" x14ac:dyDescent="0.35">
      <c r="B7" s="79"/>
      <c r="C7" s="79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</row>
    <row r="8" spans="2:17" x14ac:dyDescent="0.35">
      <c r="B8" s="79"/>
      <c r="C8" s="79"/>
      <c r="D8" s="81" t="s">
        <v>26</v>
      </c>
      <c r="E8" s="81" t="s">
        <v>30</v>
      </c>
      <c r="F8" s="81" t="s">
        <v>32</v>
      </c>
      <c r="G8" s="81" t="s">
        <v>33</v>
      </c>
      <c r="H8" s="81" t="s">
        <v>34</v>
      </c>
      <c r="I8" s="81" t="s">
        <v>40</v>
      </c>
      <c r="J8" s="81" t="s">
        <v>42</v>
      </c>
      <c r="K8" s="81" t="s">
        <v>44</v>
      </c>
      <c r="L8" s="81" t="s">
        <v>45</v>
      </c>
      <c r="M8" s="81" t="s">
        <v>46</v>
      </c>
      <c r="N8" s="81" t="s">
        <v>55</v>
      </c>
      <c r="O8" s="81" t="s">
        <v>57</v>
      </c>
      <c r="P8" s="81" t="s">
        <v>59</v>
      </c>
      <c r="Q8" s="81" t="s">
        <v>134</v>
      </c>
    </row>
    <row r="9" spans="2:17" x14ac:dyDescent="0.35">
      <c r="B9" s="79"/>
      <c r="C9" s="79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</row>
    <row r="10" spans="2:17" x14ac:dyDescent="0.35">
      <c r="B10" s="83" t="s">
        <v>62</v>
      </c>
      <c r="C10" s="79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</row>
    <row r="11" spans="2:17" x14ac:dyDescent="0.35">
      <c r="B11" s="83" t="s">
        <v>63</v>
      </c>
      <c r="C11" s="79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</row>
    <row r="12" spans="2:17" x14ac:dyDescent="0.35">
      <c r="B12" s="85" t="s">
        <v>64</v>
      </c>
      <c r="C12" s="79"/>
      <c r="D12" s="86">
        <v>51754</v>
      </c>
      <c r="E12" s="86">
        <v>49346</v>
      </c>
      <c r="F12" s="86">
        <v>43608</v>
      </c>
      <c r="G12" s="86">
        <v>41759</v>
      </c>
      <c r="H12" s="87">
        <v>55525</v>
      </c>
      <c r="I12" s="87">
        <v>48600</v>
      </c>
      <c r="J12" s="87">
        <v>35059</v>
      </c>
      <c r="K12" s="87">
        <v>49718</v>
      </c>
      <c r="L12" s="87">
        <v>47002</v>
      </c>
      <c r="M12" s="88">
        <v>61687</v>
      </c>
      <c r="N12" s="88">
        <v>49889</v>
      </c>
      <c r="O12" s="88">
        <v>80523</v>
      </c>
      <c r="P12" s="88">
        <v>133327</v>
      </c>
      <c r="Q12" s="88">
        <v>209613</v>
      </c>
    </row>
    <row r="13" spans="2:17" x14ac:dyDescent="0.35">
      <c r="B13" s="85" t="s">
        <v>65</v>
      </c>
      <c r="C13" s="79"/>
      <c r="D13" s="89">
        <v>34423</v>
      </c>
      <c r="E13" s="89">
        <v>3202</v>
      </c>
      <c r="F13" s="89">
        <v>1638</v>
      </c>
      <c r="G13" s="89">
        <v>952</v>
      </c>
      <c r="H13" s="89">
        <v>1083</v>
      </c>
      <c r="I13" s="89">
        <v>95</v>
      </c>
      <c r="J13" s="89">
        <v>96</v>
      </c>
      <c r="K13" s="89">
        <v>97</v>
      </c>
      <c r="L13" s="89">
        <v>98</v>
      </c>
      <c r="M13" s="89">
        <v>99</v>
      </c>
      <c r="N13" s="89">
        <v>0</v>
      </c>
      <c r="O13" s="89">
        <v>0</v>
      </c>
      <c r="P13" s="89">
        <v>0</v>
      </c>
      <c r="Q13" s="89">
        <v>0</v>
      </c>
    </row>
    <row r="14" spans="2:17" ht="15.5" customHeight="1" x14ac:dyDescent="0.35">
      <c r="B14" s="85" t="s">
        <v>140</v>
      </c>
      <c r="C14" s="79"/>
      <c r="D14" s="89">
        <v>80161</v>
      </c>
      <c r="E14" s="89">
        <v>88654</v>
      </c>
      <c r="F14" s="89">
        <v>97124</v>
      </c>
      <c r="G14" s="89">
        <v>112846</v>
      </c>
      <c r="H14" s="89">
        <v>104923</v>
      </c>
      <c r="I14" s="89">
        <v>127759</v>
      </c>
      <c r="J14" s="89">
        <v>165533</v>
      </c>
      <c r="K14" s="89">
        <v>175857</v>
      </c>
      <c r="L14" s="89">
        <v>194672</v>
      </c>
      <c r="M14" s="89">
        <v>225662</v>
      </c>
      <c r="N14" s="89">
        <v>268294</v>
      </c>
      <c r="O14" s="89">
        <v>297307</v>
      </c>
      <c r="P14" s="89">
        <v>279144</v>
      </c>
      <c r="Q14" s="89">
        <v>232220</v>
      </c>
    </row>
    <row r="15" spans="2:17" x14ac:dyDescent="0.35">
      <c r="B15" s="85" t="s">
        <v>66</v>
      </c>
      <c r="C15" s="79"/>
      <c r="D15" s="89">
        <v>108831</v>
      </c>
      <c r="E15" s="89">
        <v>125129</v>
      </c>
      <c r="F15" s="89">
        <v>124581</v>
      </c>
      <c r="G15" s="89">
        <v>113226</v>
      </c>
      <c r="H15" s="89">
        <v>43317</v>
      </c>
      <c r="I15" s="89">
        <v>39508</v>
      </c>
      <c r="J15" s="89">
        <v>39996</v>
      </c>
      <c r="K15" s="89">
        <v>40473</v>
      </c>
      <c r="L15" s="89">
        <v>40977</v>
      </c>
      <c r="M15" s="89">
        <v>41067</v>
      </c>
      <c r="N15" s="89">
        <v>41846</v>
      </c>
      <c r="O15" s="89">
        <v>40788</v>
      </c>
      <c r="P15" s="89">
        <v>42604</v>
      </c>
      <c r="Q15" s="89">
        <v>42979</v>
      </c>
    </row>
    <row r="16" spans="2:17" x14ac:dyDescent="0.35">
      <c r="B16" s="85" t="s">
        <v>67</v>
      </c>
      <c r="C16" s="79"/>
      <c r="D16" s="89">
        <v>824</v>
      </c>
      <c r="E16" s="89">
        <v>821</v>
      </c>
      <c r="F16" s="89">
        <v>813</v>
      </c>
      <c r="G16" s="89">
        <v>148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0</v>
      </c>
      <c r="P16" s="89">
        <v>0</v>
      </c>
      <c r="Q16" s="89">
        <v>10529</v>
      </c>
    </row>
    <row r="17" spans="2:18" x14ac:dyDescent="0.35">
      <c r="B17" s="85" t="s">
        <v>68</v>
      </c>
      <c r="C17" s="79"/>
      <c r="D17" s="89">
        <v>15653</v>
      </c>
      <c r="E17" s="89">
        <v>13948</v>
      </c>
      <c r="F17" s="89">
        <v>10605</v>
      </c>
      <c r="G17" s="89">
        <v>7955</v>
      </c>
      <c r="H17" s="89">
        <v>13492</v>
      </c>
      <c r="I17" s="89">
        <v>13550</v>
      </c>
      <c r="J17" s="89">
        <v>13986</v>
      </c>
      <c r="K17" s="89">
        <v>16127</v>
      </c>
      <c r="L17" s="89">
        <v>16035</v>
      </c>
      <c r="M17" s="89">
        <v>17854</v>
      </c>
      <c r="N17" s="89">
        <v>25945</v>
      </c>
      <c r="O17" s="89">
        <v>18078</v>
      </c>
      <c r="P17" s="89">
        <v>24551</v>
      </c>
      <c r="Q17" s="89">
        <v>23759</v>
      </c>
    </row>
    <row r="18" spans="2:18" x14ac:dyDescent="0.35">
      <c r="B18" s="90" t="s">
        <v>69</v>
      </c>
      <c r="C18" s="79"/>
      <c r="D18" s="91">
        <v>291646</v>
      </c>
      <c r="E18" s="91">
        <v>281100</v>
      </c>
      <c r="F18" s="91">
        <v>278369</v>
      </c>
      <c r="G18" s="91">
        <v>276886</v>
      </c>
      <c r="H18" s="91">
        <v>218340</v>
      </c>
      <c r="I18" s="91">
        <v>229512</v>
      </c>
      <c r="J18" s="91">
        <v>254670</v>
      </c>
      <c r="K18" s="91">
        <v>282272</v>
      </c>
      <c r="L18" s="91">
        <v>298784</v>
      </c>
      <c r="M18" s="91">
        <v>346369</v>
      </c>
      <c r="N18" s="91">
        <v>385974</v>
      </c>
      <c r="O18" s="91">
        <v>436696</v>
      </c>
      <c r="P18" s="91">
        <v>479626</v>
      </c>
      <c r="Q18" s="91">
        <v>519100</v>
      </c>
    </row>
    <row r="19" spans="2:18" x14ac:dyDescent="0.35">
      <c r="B19" s="85" t="s">
        <v>70</v>
      </c>
      <c r="C19" s="79"/>
      <c r="D19" s="89">
        <v>1249</v>
      </c>
      <c r="E19" s="89">
        <v>1381</v>
      </c>
      <c r="F19" s="89">
        <v>1266</v>
      </c>
      <c r="G19" s="89">
        <v>1118</v>
      </c>
      <c r="H19" s="89">
        <v>996</v>
      </c>
      <c r="I19" s="89">
        <v>911</v>
      </c>
      <c r="J19" s="89">
        <v>810</v>
      </c>
      <c r="K19" s="89">
        <v>704</v>
      </c>
      <c r="L19" s="89">
        <v>620</v>
      </c>
      <c r="M19" s="89">
        <v>591</v>
      </c>
      <c r="N19" s="89">
        <v>518</v>
      </c>
      <c r="O19" s="89">
        <v>474</v>
      </c>
      <c r="P19" s="89">
        <v>429</v>
      </c>
      <c r="Q19" s="89">
        <v>489</v>
      </c>
    </row>
    <row r="20" spans="2:18" x14ac:dyDescent="0.35">
      <c r="B20" s="85" t="s">
        <v>71</v>
      </c>
      <c r="C20" s="79"/>
      <c r="D20" s="89">
        <v>672</v>
      </c>
      <c r="E20" s="89">
        <v>607</v>
      </c>
      <c r="F20" s="89">
        <v>541</v>
      </c>
      <c r="G20" s="89">
        <v>773</v>
      </c>
      <c r="H20" s="89">
        <v>707</v>
      </c>
      <c r="I20" s="89">
        <v>646</v>
      </c>
      <c r="J20" s="89">
        <v>580</v>
      </c>
      <c r="K20" s="89">
        <v>507</v>
      </c>
      <c r="L20" s="89">
        <v>433</v>
      </c>
      <c r="M20" s="89">
        <v>356</v>
      </c>
      <c r="N20" s="89">
        <v>277</v>
      </c>
      <c r="O20" s="89">
        <v>195</v>
      </c>
      <c r="P20" s="89">
        <v>416</v>
      </c>
      <c r="Q20" s="89">
        <v>324</v>
      </c>
    </row>
    <row r="21" spans="2:18" x14ac:dyDescent="0.35">
      <c r="B21" s="85" t="s">
        <v>72</v>
      </c>
      <c r="C21" s="79"/>
      <c r="D21" s="89">
        <v>11029</v>
      </c>
      <c r="E21" s="89">
        <v>12095</v>
      </c>
      <c r="F21" s="89">
        <v>12725</v>
      </c>
      <c r="G21" s="89">
        <v>13206</v>
      </c>
      <c r="H21" s="89">
        <v>13322</v>
      </c>
      <c r="I21" s="89">
        <v>13895</v>
      </c>
      <c r="J21" s="89">
        <v>14017</v>
      </c>
      <c r="K21" s="89">
        <v>13642</v>
      </c>
      <c r="L21" s="89">
        <v>13653</v>
      </c>
      <c r="M21" s="89">
        <v>13938</v>
      </c>
      <c r="N21" s="89">
        <v>13935</v>
      </c>
      <c r="O21" s="89">
        <v>13670</v>
      </c>
      <c r="P21" s="89">
        <v>13693</v>
      </c>
      <c r="Q21" s="89">
        <v>14201</v>
      </c>
    </row>
    <row r="22" spans="2:18" x14ac:dyDescent="0.35">
      <c r="B22" s="85" t="s">
        <v>73</v>
      </c>
      <c r="C22" s="79"/>
      <c r="D22" s="89">
        <v>59</v>
      </c>
      <c r="E22" s="89">
        <v>41</v>
      </c>
      <c r="F22" s="89">
        <v>355</v>
      </c>
      <c r="G22" s="89">
        <v>318</v>
      </c>
      <c r="H22" s="89">
        <v>281</v>
      </c>
      <c r="I22" s="89">
        <v>243</v>
      </c>
      <c r="J22" s="89">
        <v>204</v>
      </c>
      <c r="K22" s="89">
        <v>163</v>
      </c>
      <c r="L22" s="89">
        <v>122</v>
      </c>
      <c r="M22" s="89">
        <v>80</v>
      </c>
      <c r="N22" s="89">
        <v>37</v>
      </c>
      <c r="O22" s="89">
        <v>0</v>
      </c>
      <c r="P22" s="89">
        <v>0</v>
      </c>
      <c r="Q22" s="89">
        <v>0</v>
      </c>
    </row>
    <row r="23" spans="2:18" x14ac:dyDescent="0.35">
      <c r="B23" s="85" t="s">
        <v>74</v>
      </c>
      <c r="C23" s="79"/>
      <c r="D23" s="89">
        <v>788</v>
      </c>
      <c r="E23" s="89">
        <v>788</v>
      </c>
      <c r="F23" s="89">
        <v>1191</v>
      </c>
      <c r="G23" s="89">
        <v>1319</v>
      </c>
      <c r="H23" s="89">
        <v>1546</v>
      </c>
      <c r="I23" s="89">
        <v>1546</v>
      </c>
      <c r="J23" s="89">
        <v>1546</v>
      </c>
      <c r="K23" s="89">
        <v>1659</v>
      </c>
      <c r="L23" s="89">
        <v>1659</v>
      </c>
      <c r="M23" s="89">
        <v>1841</v>
      </c>
      <c r="N23" s="89">
        <v>1841</v>
      </c>
      <c r="O23" s="89">
        <v>1841</v>
      </c>
      <c r="P23" s="89">
        <v>1841</v>
      </c>
      <c r="Q23" s="89">
        <v>1841</v>
      </c>
    </row>
    <row r="24" spans="2:18" x14ac:dyDescent="0.35">
      <c r="B24" s="85" t="s">
        <v>75</v>
      </c>
      <c r="C24" s="79"/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89">
        <v>30277</v>
      </c>
      <c r="O24" s="89">
        <v>34185</v>
      </c>
      <c r="P24" s="89">
        <v>34163</v>
      </c>
      <c r="Q24" s="89">
        <v>34462</v>
      </c>
    </row>
    <row r="25" spans="2:18" x14ac:dyDescent="0.35">
      <c r="B25" s="92" t="s">
        <v>76</v>
      </c>
      <c r="C25" s="79"/>
      <c r="D25" s="89">
        <v>0</v>
      </c>
      <c r="E25" s="89">
        <v>0</v>
      </c>
      <c r="F25" s="89">
        <v>0</v>
      </c>
      <c r="G25" s="89">
        <v>403</v>
      </c>
      <c r="H25" s="89">
        <v>407</v>
      </c>
      <c r="I25" s="89">
        <v>411</v>
      </c>
      <c r="J25" s="89">
        <v>415</v>
      </c>
      <c r="K25" s="89">
        <v>380</v>
      </c>
      <c r="L25" s="89">
        <v>384</v>
      </c>
      <c r="M25" s="89">
        <v>388</v>
      </c>
      <c r="N25" s="89">
        <v>392</v>
      </c>
      <c r="O25" s="89">
        <v>357</v>
      </c>
      <c r="P25" s="89">
        <v>361</v>
      </c>
      <c r="Q25" s="89">
        <v>364</v>
      </c>
    </row>
    <row r="26" spans="2:18" x14ac:dyDescent="0.35">
      <c r="B26" s="90" t="s">
        <v>77</v>
      </c>
      <c r="C26" s="79"/>
      <c r="D26" s="93">
        <v>305443</v>
      </c>
      <c r="E26" s="93">
        <v>296012</v>
      </c>
      <c r="F26" s="93">
        <v>294447</v>
      </c>
      <c r="G26" s="93">
        <v>294023</v>
      </c>
      <c r="H26" s="93">
        <v>235599</v>
      </c>
      <c r="I26" s="93">
        <v>247164</v>
      </c>
      <c r="J26" s="93">
        <v>272242</v>
      </c>
      <c r="K26" s="93">
        <v>299327</v>
      </c>
      <c r="L26" s="93">
        <v>315655</v>
      </c>
      <c r="M26" s="93">
        <v>363563</v>
      </c>
      <c r="N26" s="93">
        <v>433251</v>
      </c>
      <c r="O26" s="93">
        <v>487418</v>
      </c>
      <c r="P26" s="93">
        <v>530529</v>
      </c>
      <c r="Q26" s="93">
        <v>570781</v>
      </c>
    </row>
    <row r="27" spans="2:18" x14ac:dyDescent="0.35">
      <c r="B27" s="83" t="s">
        <v>78</v>
      </c>
      <c r="C27" s="7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</row>
    <row r="28" spans="2:18" x14ac:dyDescent="0.35">
      <c r="B28" s="83" t="s">
        <v>79</v>
      </c>
      <c r="C28" s="7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</row>
    <row r="29" spans="2:18" ht="14.5" customHeight="1" x14ac:dyDescent="0.35">
      <c r="B29" s="85" t="s">
        <v>80</v>
      </c>
      <c r="C29" s="79"/>
      <c r="D29" s="89">
        <v>4558</v>
      </c>
      <c r="E29" s="89">
        <v>6268</v>
      </c>
      <c r="F29" s="89">
        <v>9091</v>
      </c>
      <c r="G29" s="89">
        <v>5485</v>
      </c>
      <c r="H29" s="89">
        <v>9013</v>
      </c>
      <c r="I29" s="89">
        <v>9318</v>
      </c>
      <c r="J29" s="89">
        <v>8840</v>
      </c>
      <c r="K29" s="89">
        <v>6767</v>
      </c>
      <c r="L29" s="89">
        <v>6321</v>
      </c>
      <c r="M29" s="89">
        <v>7732</v>
      </c>
      <c r="N29" s="89">
        <v>7840</v>
      </c>
      <c r="O29" s="89">
        <v>8358</v>
      </c>
      <c r="P29" s="89">
        <v>6733</v>
      </c>
      <c r="Q29" s="89">
        <v>6963</v>
      </c>
      <c r="R29" s="105"/>
    </row>
    <row r="30" spans="2:18" x14ac:dyDescent="0.35">
      <c r="B30" s="85" t="s">
        <v>81</v>
      </c>
      <c r="C30" s="79"/>
      <c r="D30" s="89">
        <v>13612</v>
      </c>
      <c r="E30" s="89">
        <v>13917</v>
      </c>
      <c r="F30" s="89">
        <v>14426</v>
      </c>
      <c r="G30" s="89">
        <v>12626</v>
      </c>
      <c r="H30" s="89">
        <v>15069</v>
      </c>
      <c r="I30" s="89">
        <v>11226</v>
      </c>
      <c r="J30" s="89">
        <v>17111</v>
      </c>
      <c r="K30" s="89">
        <v>15231</v>
      </c>
      <c r="L30" s="89">
        <v>10781</v>
      </c>
      <c r="M30" s="89">
        <v>10497</v>
      </c>
      <c r="N30" s="89">
        <v>12422</v>
      </c>
      <c r="O30" s="89">
        <v>13047</v>
      </c>
      <c r="P30" s="89">
        <v>13299</v>
      </c>
      <c r="Q30" s="89">
        <v>17195</v>
      </c>
    </row>
    <row r="31" spans="2:18" x14ac:dyDescent="0.35">
      <c r="B31" s="85" t="s">
        <v>82</v>
      </c>
      <c r="C31" s="79"/>
      <c r="D31" s="89">
        <v>0</v>
      </c>
      <c r="E31" s="89">
        <v>0</v>
      </c>
      <c r="F31" s="89">
        <v>0</v>
      </c>
      <c r="G31" s="89">
        <v>0</v>
      </c>
      <c r="H31" s="89">
        <v>0</v>
      </c>
      <c r="I31" s="89">
        <v>0</v>
      </c>
      <c r="J31" s="89">
        <v>0</v>
      </c>
      <c r="K31" s="89">
        <v>0</v>
      </c>
      <c r="L31" s="89">
        <v>0</v>
      </c>
      <c r="M31" s="89">
        <v>0</v>
      </c>
      <c r="N31" s="89">
        <v>0</v>
      </c>
      <c r="O31" s="89">
        <v>75000</v>
      </c>
      <c r="P31" s="89">
        <v>75000</v>
      </c>
      <c r="Q31" s="89">
        <v>75000</v>
      </c>
    </row>
    <row r="32" spans="2:18" x14ac:dyDescent="0.35">
      <c r="B32" s="85" t="s">
        <v>83</v>
      </c>
      <c r="C32" s="79"/>
      <c r="D32" s="89">
        <v>265</v>
      </c>
      <c r="E32" s="89">
        <v>258</v>
      </c>
      <c r="F32" s="89">
        <v>250</v>
      </c>
      <c r="G32" s="89">
        <v>298</v>
      </c>
      <c r="H32" s="89">
        <v>310</v>
      </c>
      <c r="I32" s="89">
        <v>323</v>
      </c>
      <c r="J32" s="89">
        <v>337</v>
      </c>
      <c r="K32" s="89">
        <v>350</v>
      </c>
      <c r="L32" s="89">
        <v>280</v>
      </c>
      <c r="M32" s="89">
        <v>210</v>
      </c>
      <c r="N32" s="89">
        <v>137</v>
      </c>
      <c r="O32" s="89">
        <v>63</v>
      </c>
      <c r="P32" s="89">
        <v>301</v>
      </c>
      <c r="Q32" s="89">
        <v>227</v>
      </c>
    </row>
    <row r="33" spans="2:20" x14ac:dyDescent="0.35">
      <c r="B33" s="85" t="s">
        <v>84</v>
      </c>
      <c r="C33" s="79"/>
      <c r="D33" s="89">
        <v>3701</v>
      </c>
      <c r="E33" s="89">
        <v>7601</v>
      </c>
      <c r="F33" s="89">
        <v>7415</v>
      </c>
      <c r="G33" s="89">
        <v>3330</v>
      </c>
      <c r="H33" s="89">
        <v>690</v>
      </c>
      <c r="I33" s="89">
        <v>1220</v>
      </c>
      <c r="J33" s="89">
        <v>7172</v>
      </c>
      <c r="K33" s="89">
        <v>7105</v>
      </c>
      <c r="L33" s="89">
        <v>7159</v>
      </c>
      <c r="M33" s="89">
        <v>7264</v>
      </c>
      <c r="N33" s="89">
        <v>16143</v>
      </c>
      <c r="O33" s="89">
        <v>7838</v>
      </c>
      <c r="P33" s="89">
        <v>7886</v>
      </c>
      <c r="Q33" s="89">
        <v>9710</v>
      </c>
    </row>
    <row r="34" spans="2:20" x14ac:dyDescent="0.35">
      <c r="B34" s="85" t="s">
        <v>85</v>
      </c>
      <c r="C34" s="79"/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1476</v>
      </c>
      <c r="L34" s="89">
        <v>6158</v>
      </c>
      <c r="M34" s="89">
        <v>6668</v>
      </c>
      <c r="N34" s="89">
        <v>2861</v>
      </c>
      <c r="O34" s="89">
        <v>1651</v>
      </c>
      <c r="P34" s="89">
        <v>11757</v>
      </c>
      <c r="Q34" s="89">
        <v>0</v>
      </c>
      <c r="R34" s="105"/>
      <c r="S34" s="105"/>
      <c r="T34" s="105"/>
    </row>
    <row r="35" spans="2:20" x14ac:dyDescent="0.35">
      <c r="B35" s="85" t="s">
        <v>86</v>
      </c>
      <c r="C35" s="79"/>
      <c r="D35" s="89">
        <v>4182</v>
      </c>
      <c r="E35" s="89">
        <v>3938</v>
      </c>
      <c r="F35" s="89">
        <v>3699</v>
      </c>
      <c r="G35" s="89">
        <v>3865</v>
      </c>
      <c r="H35" s="89">
        <v>4164</v>
      </c>
      <c r="I35" s="89">
        <v>4375</v>
      </c>
      <c r="J35" s="89">
        <v>3956</v>
      </c>
      <c r="K35" s="89">
        <v>4132</v>
      </c>
      <c r="L35" s="89">
        <v>4076</v>
      </c>
      <c r="M35" s="89">
        <v>4037</v>
      </c>
      <c r="N35" s="89">
        <v>4989</v>
      </c>
      <c r="O35" s="89">
        <v>8040</v>
      </c>
      <c r="P35" s="89">
        <v>9367</v>
      </c>
      <c r="Q35" s="89">
        <v>13836</v>
      </c>
    </row>
    <row r="36" spans="2:20" x14ac:dyDescent="0.35">
      <c r="B36" s="90" t="s">
        <v>87</v>
      </c>
      <c r="C36" s="79"/>
      <c r="D36" s="91">
        <v>26318</v>
      </c>
      <c r="E36" s="91">
        <v>31982</v>
      </c>
      <c r="F36" s="91">
        <v>34881</v>
      </c>
      <c r="G36" s="91">
        <v>25604</v>
      </c>
      <c r="H36" s="91">
        <v>29246</v>
      </c>
      <c r="I36" s="91">
        <v>26462</v>
      </c>
      <c r="J36" s="91">
        <v>37416</v>
      </c>
      <c r="K36" s="91">
        <v>35061</v>
      </c>
      <c r="L36" s="91">
        <v>34775</v>
      </c>
      <c r="M36" s="91">
        <v>36408</v>
      </c>
      <c r="N36" s="91">
        <v>44392</v>
      </c>
      <c r="O36" s="91">
        <v>113997</v>
      </c>
      <c r="P36" s="91">
        <v>124343</v>
      </c>
      <c r="Q36" s="91">
        <v>122931</v>
      </c>
    </row>
    <row r="37" spans="2:20" x14ac:dyDescent="0.35">
      <c r="B37" s="85" t="s">
        <v>88</v>
      </c>
      <c r="D37" s="89">
        <v>489</v>
      </c>
      <c r="E37" s="89">
        <v>426</v>
      </c>
      <c r="F37" s="89">
        <v>362</v>
      </c>
      <c r="G37" s="89">
        <v>543</v>
      </c>
      <c r="H37" s="89">
        <v>460</v>
      </c>
      <c r="I37" s="89">
        <v>380</v>
      </c>
      <c r="J37" s="89">
        <v>295</v>
      </c>
      <c r="K37" s="89">
        <v>204</v>
      </c>
      <c r="L37" s="89">
        <v>189</v>
      </c>
      <c r="M37" s="89">
        <v>173</v>
      </c>
      <c r="N37" s="89">
        <v>158</v>
      </c>
      <c r="O37" s="89">
        <v>141</v>
      </c>
      <c r="P37" s="89">
        <v>124</v>
      </c>
      <c r="Q37" s="89">
        <v>106</v>
      </c>
    </row>
    <row r="38" spans="2:20" x14ac:dyDescent="0.35">
      <c r="B38" s="85" t="s">
        <v>89</v>
      </c>
      <c r="D38" s="89">
        <v>75000</v>
      </c>
      <c r="E38" s="89">
        <v>75000</v>
      </c>
      <c r="F38" s="89">
        <v>75000</v>
      </c>
      <c r="G38" s="89">
        <v>75000</v>
      </c>
      <c r="H38" s="89">
        <v>75000</v>
      </c>
      <c r="I38" s="89">
        <v>75000</v>
      </c>
      <c r="J38" s="89">
        <v>75000</v>
      </c>
      <c r="K38" s="89">
        <v>75000</v>
      </c>
      <c r="L38" s="89">
        <v>75000</v>
      </c>
      <c r="M38" s="89">
        <v>75000</v>
      </c>
      <c r="N38" s="89">
        <v>75000</v>
      </c>
      <c r="O38" s="89">
        <v>0</v>
      </c>
      <c r="P38" s="89">
        <v>0</v>
      </c>
      <c r="Q38" s="89">
        <v>0</v>
      </c>
    </row>
    <row r="39" spans="2:20" x14ac:dyDescent="0.35">
      <c r="B39" s="85" t="s">
        <v>90</v>
      </c>
      <c r="D39" s="89">
        <v>103087</v>
      </c>
      <c r="E39" s="89">
        <v>103863</v>
      </c>
      <c r="F39" s="89">
        <v>104654</v>
      </c>
      <c r="G39" s="89">
        <v>105451</v>
      </c>
      <c r="H39" s="89">
        <v>0</v>
      </c>
      <c r="I39" s="89">
        <v>0</v>
      </c>
      <c r="J39" s="89">
        <v>0</v>
      </c>
      <c r="K39" s="89">
        <v>0</v>
      </c>
      <c r="L39" s="89">
        <v>0</v>
      </c>
      <c r="M39" s="89">
        <v>0</v>
      </c>
      <c r="N39" s="89">
        <v>0</v>
      </c>
      <c r="O39" s="89">
        <v>0</v>
      </c>
      <c r="P39" s="89">
        <v>0</v>
      </c>
      <c r="Q39" s="89">
        <v>0</v>
      </c>
    </row>
    <row r="40" spans="2:20" x14ac:dyDescent="0.35">
      <c r="B40" s="85" t="s">
        <v>141</v>
      </c>
      <c r="D40" s="89">
        <v>0</v>
      </c>
      <c r="E40" s="89">
        <v>0</v>
      </c>
      <c r="F40" s="89">
        <v>0</v>
      </c>
      <c r="G40" s="89">
        <v>0</v>
      </c>
      <c r="H40" s="89">
        <v>0</v>
      </c>
      <c r="I40" s="89">
        <v>0</v>
      </c>
      <c r="J40" s="89">
        <v>0</v>
      </c>
      <c r="K40" s="89">
        <v>0</v>
      </c>
      <c r="L40" s="89">
        <v>0</v>
      </c>
      <c r="M40" s="89">
        <v>0</v>
      </c>
      <c r="N40" s="89">
        <v>0</v>
      </c>
      <c r="O40" s="89">
        <v>0</v>
      </c>
      <c r="P40" s="89">
        <v>192781</v>
      </c>
      <c r="Q40" s="89">
        <v>193134</v>
      </c>
    </row>
    <row r="41" spans="2:20" x14ac:dyDescent="0.35">
      <c r="B41" s="85" t="s">
        <v>91</v>
      </c>
      <c r="D41" s="89">
        <v>344</v>
      </c>
      <c r="E41" s="89">
        <v>497</v>
      </c>
      <c r="F41" s="89">
        <v>241</v>
      </c>
      <c r="G41" s="89">
        <v>233</v>
      </c>
      <c r="H41" s="89">
        <v>907</v>
      </c>
      <c r="I41" s="89">
        <v>572</v>
      </c>
      <c r="J41" s="89">
        <v>758</v>
      </c>
      <c r="K41" s="89">
        <v>2928</v>
      </c>
      <c r="L41" s="89">
        <v>2882</v>
      </c>
      <c r="M41" s="89">
        <v>31267</v>
      </c>
      <c r="N41" s="89">
        <v>17240</v>
      </c>
      <c r="O41" s="89">
        <v>16077</v>
      </c>
      <c r="P41" s="89">
        <v>4577</v>
      </c>
      <c r="Q41" s="89">
        <v>41456</v>
      </c>
    </row>
    <row r="42" spans="2:20" x14ac:dyDescent="0.35">
      <c r="B42" s="85" t="s">
        <v>92</v>
      </c>
      <c r="D42" s="89">
        <v>125</v>
      </c>
      <c r="E42" s="89">
        <v>126</v>
      </c>
      <c r="F42" s="89">
        <v>128</v>
      </c>
      <c r="G42" s="89">
        <v>129</v>
      </c>
      <c r="H42" s="89">
        <v>2672</v>
      </c>
      <c r="I42" s="89">
        <v>2993</v>
      </c>
      <c r="J42" s="89">
        <v>2958</v>
      </c>
      <c r="K42" s="89">
        <v>3033</v>
      </c>
      <c r="L42" s="89">
        <v>3346</v>
      </c>
      <c r="M42" s="89">
        <v>3641</v>
      </c>
      <c r="N42" s="89">
        <v>5149</v>
      </c>
      <c r="O42" s="89">
        <v>4476</v>
      </c>
      <c r="P42" s="89">
        <v>4923</v>
      </c>
      <c r="Q42" s="89">
        <v>5264</v>
      </c>
    </row>
    <row r="43" spans="2:20" x14ac:dyDescent="0.35">
      <c r="B43" s="90" t="s">
        <v>93</v>
      </c>
      <c r="D43" s="93">
        <v>205363</v>
      </c>
      <c r="E43" s="93">
        <v>211894</v>
      </c>
      <c r="F43" s="93">
        <v>215266</v>
      </c>
      <c r="G43" s="93">
        <v>206960</v>
      </c>
      <c r="H43" s="93">
        <v>108285</v>
      </c>
      <c r="I43" s="93">
        <v>105407</v>
      </c>
      <c r="J43" s="93">
        <v>116427</v>
      </c>
      <c r="K43" s="93">
        <v>116226</v>
      </c>
      <c r="L43" s="93">
        <v>116192</v>
      </c>
      <c r="M43" s="93">
        <v>146489</v>
      </c>
      <c r="N43" s="93">
        <v>141939</v>
      </c>
      <c r="O43" s="93">
        <v>134691</v>
      </c>
      <c r="P43" s="93">
        <v>326748</v>
      </c>
      <c r="Q43" s="93">
        <v>362891</v>
      </c>
    </row>
    <row r="44" spans="2:20" x14ac:dyDescent="0.35">
      <c r="B44" s="85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</row>
    <row r="45" spans="2:20" x14ac:dyDescent="0.35">
      <c r="B45" s="83" t="s">
        <v>94</v>
      </c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</row>
    <row r="46" spans="2:20" x14ac:dyDescent="0.35">
      <c r="B46" s="85" t="s">
        <v>95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89">
        <v>0</v>
      </c>
      <c r="O46" s="89">
        <v>0</v>
      </c>
      <c r="P46" s="89">
        <v>0</v>
      </c>
      <c r="Q46" s="89">
        <v>0</v>
      </c>
    </row>
    <row r="47" spans="2:20" x14ac:dyDescent="0.35">
      <c r="B47" s="85" t="s">
        <v>96</v>
      </c>
      <c r="D47" s="89">
        <v>1</v>
      </c>
      <c r="E47" s="89">
        <v>1</v>
      </c>
      <c r="F47" s="89">
        <v>1</v>
      </c>
      <c r="G47" s="89">
        <v>1</v>
      </c>
      <c r="H47" s="89">
        <v>1</v>
      </c>
      <c r="I47" s="89">
        <v>1</v>
      </c>
      <c r="J47" s="89">
        <v>1</v>
      </c>
      <c r="K47" s="89">
        <v>1</v>
      </c>
      <c r="L47" s="89">
        <v>1</v>
      </c>
      <c r="M47" s="89">
        <v>1</v>
      </c>
      <c r="N47" s="89">
        <v>1</v>
      </c>
      <c r="O47" s="89">
        <v>1</v>
      </c>
      <c r="P47" s="89">
        <v>1</v>
      </c>
      <c r="Q47" s="89">
        <v>1</v>
      </c>
    </row>
    <row r="48" spans="2:20" x14ac:dyDescent="0.35">
      <c r="B48" s="85" t="s">
        <v>97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89">
        <v>0</v>
      </c>
      <c r="O48" s="89">
        <v>0</v>
      </c>
      <c r="P48" s="89">
        <v>0</v>
      </c>
      <c r="Q48" s="89">
        <v>0</v>
      </c>
    </row>
    <row r="49" spans="2:17" x14ac:dyDescent="0.35">
      <c r="B49" s="85" t="s">
        <v>98</v>
      </c>
      <c r="D49" s="89">
        <v>276799</v>
      </c>
      <c r="E49" s="89">
        <v>283432</v>
      </c>
      <c r="F49" s="89">
        <v>290187</v>
      </c>
      <c r="G49" s="89">
        <v>296733</v>
      </c>
      <c r="H49" s="89">
        <v>303387</v>
      </c>
      <c r="I49" s="89">
        <v>311400</v>
      </c>
      <c r="J49" s="89">
        <v>324821</v>
      </c>
      <c r="K49" s="89">
        <v>335326</v>
      </c>
      <c r="L49" s="89">
        <v>329828</v>
      </c>
      <c r="M49" s="89">
        <v>338531</v>
      </c>
      <c r="N49" s="89">
        <v>345768</v>
      </c>
      <c r="O49" s="89">
        <v>352664</v>
      </c>
      <c r="P49" s="89">
        <v>334295</v>
      </c>
      <c r="Q49" s="89">
        <v>350681</v>
      </c>
    </row>
    <row r="50" spans="2:17" x14ac:dyDescent="0.35">
      <c r="B50" s="85" t="s">
        <v>99</v>
      </c>
      <c r="D50" s="89">
        <v>0</v>
      </c>
      <c r="E50" s="89">
        <v>0</v>
      </c>
      <c r="F50" s="89">
        <v>0</v>
      </c>
      <c r="G50" s="89">
        <v>0</v>
      </c>
      <c r="H50" s="89">
        <v>0</v>
      </c>
      <c r="I50" s="89">
        <v>0</v>
      </c>
      <c r="J50" s="89">
        <v>0</v>
      </c>
      <c r="K50" s="89">
        <v>0</v>
      </c>
      <c r="L50" s="89">
        <v>-6960</v>
      </c>
      <c r="M50" s="89">
        <v>-6960</v>
      </c>
      <c r="N50" s="89">
        <v>-32209</v>
      </c>
      <c r="O50" s="89">
        <v>-43730</v>
      </c>
      <c r="P50" s="89">
        <v>-232165</v>
      </c>
      <c r="Q50" s="89">
        <v>-251150</v>
      </c>
    </row>
    <row r="51" spans="2:17" x14ac:dyDescent="0.35">
      <c r="B51" s="85" t="s">
        <v>100</v>
      </c>
      <c r="D51" s="89">
        <v>-892</v>
      </c>
      <c r="E51" s="89">
        <v>-869</v>
      </c>
      <c r="F51" s="89">
        <v>-508</v>
      </c>
      <c r="G51" s="89">
        <v>649</v>
      </c>
      <c r="H51" s="89">
        <v>3</v>
      </c>
      <c r="I51" s="89">
        <v>75</v>
      </c>
      <c r="J51" s="89">
        <v>246</v>
      </c>
      <c r="K51" s="89">
        <v>221</v>
      </c>
      <c r="L51" s="89">
        <v>229</v>
      </c>
      <c r="M51" s="89">
        <v>97</v>
      </c>
      <c r="N51" s="89">
        <v>275</v>
      </c>
      <c r="O51" s="89">
        <v>374</v>
      </c>
      <c r="P51" s="89">
        <v>296</v>
      </c>
      <c r="Q51" s="89">
        <v>317</v>
      </c>
    </row>
    <row r="52" spans="2:17" x14ac:dyDescent="0.35">
      <c r="B52" s="85" t="s">
        <v>101</v>
      </c>
      <c r="D52" s="89">
        <v>-175828</v>
      </c>
      <c r="E52" s="89">
        <v>-198446</v>
      </c>
      <c r="F52" s="89">
        <v>-210499</v>
      </c>
      <c r="G52" s="89">
        <v>-210320</v>
      </c>
      <c r="H52" s="89">
        <v>-176077</v>
      </c>
      <c r="I52" s="89">
        <v>-169719</v>
      </c>
      <c r="J52" s="89">
        <v>-169253</v>
      </c>
      <c r="K52" s="89">
        <v>-152447</v>
      </c>
      <c r="L52" s="89">
        <v>-123635</v>
      </c>
      <c r="M52" s="89">
        <v>-114595</v>
      </c>
      <c r="N52" s="89">
        <v>-22523</v>
      </c>
      <c r="O52" s="89">
        <v>43418</v>
      </c>
      <c r="P52" s="89">
        <v>101354</v>
      </c>
      <c r="Q52" s="89">
        <v>108041</v>
      </c>
    </row>
    <row r="53" spans="2:17" x14ac:dyDescent="0.35">
      <c r="B53" s="90" t="s">
        <v>102</v>
      </c>
      <c r="D53" s="93">
        <v>100080</v>
      </c>
      <c r="E53" s="93">
        <v>84118</v>
      </c>
      <c r="F53" s="93">
        <v>79181</v>
      </c>
      <c r="G53" s="93">
        <v>87063</v>
      </c>
      <c r="H53" s="93">
        <v>127314</v>
      </c>
      <c r="I53" s="93">
        <v>141757</v>
      </c>
      <c r="J53" s="93">
        <v>155815</v>
      </c>
      <c r="K53" s="93">
        <v>183101</v>
      </c>
      <c r="L53" s="93">
        <v>199463</v>
      </c>
      <c r="M53" s="93">
        <v>217074</v>
      </c>
      <c r="N53" s="93">
        <v>291312</v>
      </c>
      <c r="O53" s="93">
        <v>352727</v>
      </c>
      <c r="P53" s="93">
        <v>203781</v>
      </c>
      <c r="Q53" s="93">
        <v>207890</v>
      </c>
    </row>
    <row r="54" spans="2:17" ht="16" thickBot="1" x14ac:dyDescent="0.4">
      <c r="B54" s="90" t="s">
        <v>103</v>
      </c>
      <c r="D54" s="95">
        <v>305443</v>
      </c>
      <c r="E54" s="95">
        <v>296012</v>
      </c>
      <c r="F54" s="95">
        <v>294447</v>
      </c>
      <c r="G54" s="95">
        <v>294023</v>
      </c>
      <c r="H54" s="95">
        <v>235599</v>
      </c>
      <c r="I54" s="95">
        <v>247164</v>
      </c>
      <c r="J54" s="95">
        <v>272242</v>
      </c>
      <c r="K54" s="95">
        <v>299327</v>
      </c>
      <c r="L54" s="95">
        <v>315655</v>
      </c>
      <c r="M54" s="95">
        <v>363563</v>
      </c>
      <c r="N54" s="95">
        <v>433251</v>
      </c>
      <c r="O54" s="95">
        <v>487418</v>
      </c>
      <c r="P54" s="95">
        <v>530529</v>
      </c>
      <c r="Q54" s="95">
        <v>570781</v>
      </c>
    </row>
    <row r="55" spans="2:17" ht="16" thickTop="1" x14ac:dyDescent="0.35"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</row>
    <row r="56" spans="2:17" x14ac:dyDescent="0.35"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</row>
  </sheetData>
  <pageMargins left="0.7" right="0.7" top="0.7" bottom="0.7" header="0.3" footer="0.3"/>
  <pageSetup scale="73" fitToHeight="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DE173-0936-4F17-98CE-D828138AAFF4}">
  <sheetPr>
    <pageSetUpPr autoPageBreaks="0" fitToPage="1"/>
  </sheetPr>
  <dimension ref="A3:G56"/>
  <sheetViews>
    <sheetView showGridLines="0" zoomScale="85" zoomScaleNormal="85" zoomScaleSheetLayoutView="75" workbookViewId="0"/>
  </sheetViews>
  <sheetFormatPr defaultColWidth="9.08203125" defaultRowHeight="15.5" customHeight="1" x14ac:dyDescent="0.35"/>
  <cols>
    <col min="1" max="1" width="3.08203125" style="108" customWidth="1"/>
    <col min="2" max="2" width="74.58203125" style="108" customWidth="1"/>
    <col min="3" max="3" width="8.6640625" style="108" customWidth="1"/>
    <col min="4" max="4" width="12.33203125" style="109" customWidth="1"/>
    <col min="5" max="5" width="2.6640625" style="109" customWidth="1"/>
    <col min="6" max="6" width="12.33203125" style="109" customWidth="1"/>
    <col min="8" max="16384" width="9.08203125" style="110"/>
  </cols>
  <sheetData>
    <row r="3" spans="1:6" ht="15.5" customHeight="1" x14ac:dyDescent="0.35">
      <c r="B3" s="98" t="s">
        <v>27</v>
      </c>
      <c r="C3" s="98"/>
      <c r="D3" s="98"/>
      <c r="E3" s="98"/>
      <c r="F3" s="98"/>
    </row>
    <row r="4" spans="1:6" ht="15.5" customHeight="1" x14ac:dyDescent="0.35">
      <c r="B4" s="98" t="s">
        <v>104</v>
      </c>
      <c r="C4" s="98"/>
      <c r="D4" s="98"/>
      <c r="E4" s="98"/>
      <c r="F4" s="98"/>
    </row>
    <row r="5" spans="1:6" ht="15.5" customHeight="1" x14ac:dyDescent="0.35">
      <c r="B5" s="99" t="s">
        <v>147</v>
      </c>
      <c r="C5" s="111"/>
      <c r="D5" s="111"/>
      <c r="E5" s="111"/>
      <c r="F5" s="111"/>
    </row>
    <row r="6" spans="1:6" ht="15.5" customHeight="1" x14ac:dyDescent="0.35">
      <c r="B6" s="99" t="s">
        <v>14</v>
      </c>
      <c r="C6" s="111"/>
      <c r="D6" s="111"/>
      <c r="E6" s="111"/>
      <c r="F6" s="111"/>
    </row>
    <row r="7" spans="1:6" ht="15.5" customHeight="1" x14ac:dyDescent="0.35">
      <c r="B7" s="109"/>
      <c r="C7" s="107"/>
      <c r="D7" s="119" t="s">
        <v>135</v>
      </c>
      <c r="E7" s="118"/>
      <c r="F7" s="118"/>
    </row>
    <row r="8" spans="1:6" s="44" customFormat="1" ht="15.5" customHeight="1" x14ac:dyDescent="0.3">
      <c r="A8" s="113"/>
      <c r="B8" s="100"/>
      <c r="C8" s="100"/>
      <c r="D8" s="101" t="s">
        <v>136</v>
      </c>
      <c r="E8" s="101"/>
      <c r="F8" s="101" t="s">
        <v>137</v>
      </c>
    </row>
    <row r="9" spans="1:6" s="44" customFormat="1" ht="15.5" customHeight="1" x14ac:dyDescent="0.3">
      <c r="A9" s="113"/>
      <c r="B9" s="114" t="s">
        <v>105</v>
      </c>
      <c r="C9" s="100"/>
      <c r="D9" s="102"/>
      <c r="E9" s="102"/>
      <c r="F9" s="102"/>
    </row>
    <row r="10" spans="1:6" s="44" customFormat="1" ht="15.5" customHeight="1" x14ac:dyDescent="0.3">
      <c r="A10" s="113"/>
      <c r="B10" s="44" t="s">
        <v>131</v>
      </c>
      <c r="C10" s="100"/>
      <c r="D10" s="112">
        <v>64623</v>
      </c>
      <c r="E10" s="112"/>
      <c r="F10" s="112">
        <v>37852</v>
      </c>
    </row>
    <row r="11" spans="1:6" s="44" customFormat="1" ht="15.5" customHeight="1" x14ac:dyDescent="0.3">
      <c r="A11" s="113"/>
      <c r="B11" s="114" t="s">
        <v>106</v>
      </c>
      <c r="C11" s="100"/>
      <c r="D11" s="86"/>
      <c r="E11" s="86"/>
      <c r="F11" s="86"/>
    </row>
    <row r="12" spans="1:6" s="44" customFormat="1" ht="15.5" customHeight="1" x14ac:dyDescent="0.3">
      <c r="A12" s="113"/>
      <c r="B12" s="115" t="s">
        <v>16</v>
      </c>
      <c r="C12" s="100"/>
      <c r="D12" s="89">
        <v>3676</v>
      </c>
      <c r="E12" s="89"/>
      <c r="F12" s="89">
        <v>3157</v>
      </c>
    </row>
    <row r="13" spans="1:6" s="44" customFormat="1" ht="15.5" customHeight="1" x14ac:dyDescent="0.3">
      <c r="A13" s="113"/>
      <c r="B13" s="115" t="s">
        <v>107</v>
      </c>
      <c r="C13" s="100"/>
      <c r="D13" s="89">
        <v>55404</v>
      </c>
      <c r="E13" s="89"/>
      <c r="F13" s="89">
        <v>35898</v>
      </c>
    </row>
    <row r="14" spans="1:6" s="44" customFormat="1" ht="15.5" customHeight="1" x14ac:dyDescent="0.3">
      <c r="A14" s="113"/>
      <c r="B14" s="115" t="s">
        <v>22</v>
      </c>
      <c r="C14" s="100"/>
      <c r="D14" s="89">
        <v>8052</v>
      </c>
      <c r="E14" s="89"/>
      <c r="F14" s="89">
        <v>7496</v>
      </c>
    </row>
    <row r="15" spans="1:6" s="44" customFormat="1" ht="15.5" customHeight="1" x14ac:dyDescent="0.3">
      <c r="A15" s="113"/>
      <c r="B15" s="115" t="s">
        <v>35</v>
      </c>
      <c r="C15" s="100"/>
      <c r="D15" s="89">
        <v>17327</v>
      </c>
      <c r="E15" s="89"/>
      <c r="F15" s="89">
        <v>20843</v>
      </c>
    </row>
    <row r="16" spans="1:6" s="44" customFormat="1" ht="15.5" customHeight="1" x14ac:dyDescent="0.3">
      <c r="A16" s="113"/>
      <c r="B16" s="115" t="s">
        <v>108</v>
      </c>
      <c r="C16" s="100"/>
      <c r="D16" s="89">
        <v>23451</v>
      </c>
      <c r="E16" s="89"/>
      <c r="F16" s="89">
        <v>15802</v>
      </c>
    </row>
    <row r="17" spans="1:6" s="44" customFormat="1" ht="15.5" customHeight="1" x14ac:dyDescent="0.3">
      <c r="A17" s="113"/>
      <c r="B17" s="115" t="s">
        <v>128</v>
      </c>
      <c r="C17" s="100"/>
      <c r="D17" s="89">
        <v>439</v>
      </c>
      <c r="E17" s="89"/>
      <c r="F17" s="89">
        <v>0</v>
      </c>
    </row>
    <row r="18" spans="1:6" s="44" customFormat="1" ht="15.5" customHeight="1" x14ac:dyDescent="0.3">
      <c r="A18" s="113"/>
      <c r="B18" s="115" t="s">
        <v>109</v>
      </c>
      <c r="C18" s="100"/>
      <c r="D18" s="89">
        <v>-277</v>
      </c>
      <c r="E18" s="89"/>
      <c r="F18" s="89">
        <v>0</v>
      </c>
    </row>
    <row r="19" spans="1:6" s="44" customFormat="1" ht="15.5" customHeight="1" x14ac:dyDescent="0.3">
      <c r="A19" s="113"/>
      <c r="B19" s="115" t="s">
        <v>110</v>
      </c>
      <c r="C19" s="100"/>
      <c r="D19" s="89">
        <v>0</v>
      </c>
      <c r="E19" s="89"/>
      <c r="F19" s="89">
        <v>-20</v>
      </c>
    </row>
    <row r="20" spans="1:6" s="44" customFormat="1" ht="15.5" customHeight="1" x14ac:dyDescent="0.3">
      <c r="A20" s="113"/>
      <c r="B20" s="115" t="s">
        <v>111</v>
      </c>
      <c r="C20" s="100"/>
      <c r="D20" s="89">
        <v>0</v>
      </c>
      <c r="E20" s="89"/>
      <c r="F20" s="89">
        <v>66</v>
      </c>
    </row>
    <row r="21" spans="1:6" s="44" customFormat="1" ht="15.5" customHeight="1" x14ac:dyDescent="0.3">
      <c r="A21" s="113"/>
      <c r="B21" s="114" t="s">
        <v>112</v>
      </c>
      <c r="C21" s="100"/>
      <c r="D21" s="89"/>
      <c r="E21" s="89"/>
      <c r="F21" s="89"/>
    </row>
    <row r="22" spans="1:6" s="44" customFormat="1" ht="15.5" customHeight="1" x14ac:dyDescent="0.3">
      <c r="A22" s="113"/>
      <c r="B22" s="115" t="s">
        <v>138</v>
      </c>
      <c r="C22" s="100"/>
      <c r="D22" s="89">
        <v>-10090</v>
      </c>
      <c r="E22" s="89"/>
      <c r="F22" s="89">
        <v>-7909</v>
      </c>
    </row>
    <row r="23" spans="1:6" s="44" customFormat="1" ht="15.5" customHeight="1" x14ac:dyDescent="0.3">
      <c r="A23" s="113"/>
      <c r="B23" s="115" t="s">
        <v>67</v>
      </c>
      <c r="C23" s="100"/>
      <c r="D23" s="89">
        <v>-10529</v>
      </c>
      <c r="E23" s="89"/>
      <c r="F23" s="89">
        <v>0</v>
      </c>
    </row>
    <row r="24" spans="1:6" s="44" customFormat="1" ht="15.5" customHeight="1" x14ac:dyDescent="0.3">
      <c r="A24" s="113"/>
      <c r="B24" s="115" t="s">
        <v>68</v>
      </c>
      <c r="C24" s="100"/>
      <c r="D24" s="89">
        <v>-5764</v>
      </c>
      <c r="E24" s="89"/>
      <c r="F24" s="89">
        <v>-1719</v>
      </c>
    </row>
    <row r="25" spans="1:6" s="44" customFormat="1" ht="15.5" customHeight="1" x14ac:dyDescent="0.3">
      <c r="A25" s="113"/>
      <c r="B25" s="115" t="s">
        <v>80</v>
      </c>
      <c r="C25" s="100"/>
      <c r="D25" s="89">
        <v>-1290</v>
      </c>
      <c r="E25" s="89"/>
      <c r="F25" s="89">
        <v>965</v>
      </c>
    </row>
    <row r="26" spans="1:6" s="44" customFormat="1" ht="15.5" customHeight="1" x14ac:dyDescent="0.3">
      <c r="A26" s="113"/>
      <c r="B26" s="115" t="s">
        <v>81</v>
      </c>
      <c r="C26" s="100"/>
      <c r="D26" s="89">
        <v>4148</v>
      </c>
      <c r="E26" s="89"/>
      <c r="F26" s="89">
        <v>458</v>
      </c>
    </row>
    <row r="27" spans="1:6" s="44" customFormat="1" ht="15.5" customHeight="1" x14ac:dyDescent="0.3">
      <c r="A27" s="113"/>
      <c r="B27" s="115" t="s">
        <v>129</v>
      </c>
      <c r="C27" s="100"/>
      <c r="D27" s="89">
        <v>-1651</v>
      </c>
      <c r="E27" s="89"/>
      <c r="F27" s="89">
        <v>0</v>
      </c>
    </row>
    <row r="28" spans="1:6" s="44" customFormat="1" ht="15.5" customHeight="1" x14ac:dyDescent="0.3">
      <c r="A28" s="113"/>
      <c r="B28" s="115" t="s">
        <v>84</v>
      </c>
      <c r="C28" s="100"/>
      <c r="D28" s="89">
        <v>1872</v>
      </c>
      <c r="E28" s="89"/>
      <c r="F28" s="89">
        <v>159</v>
      </c>
    </row>
    <row r="29" spans="1:6" s="44" customFormat="1" ht="15.5" customHeight="1" x14ac:dyDescent="0.3">
      <c r="A29" s="113"/>
      <c r="B29" s="115" t="s">
        <v>86</v>
      </c>
      <c r="C29" s="100"/>
      <c r="D29" s="89">
        <v>235</v>
      </c>
      <c r="E29" s="89"/>
      <c r="F29" s="89">
        <v>-164</v>
      </c>
    </row>
    <row r="30" spans="1:6" s="44" customFormat="1" ht="15.5" customHeight="1" x14ac:dyDescent="0.3">
      <c r="A30" s="113"/>
      <c r="B30" s="115" t="s">
        <v>92</v>
      </c>
      <c r="C30" s="100"/>
      <c r="D30" s="89">
        <v>788</v>
      </c>
      <c r="E30" s="89"/>
      <c r="F30" s="89">
        <v>608</v>
      </c>
    </row>
    <row r="31" spans="1:6" s="44" customFormat="1" ht="15.5" customHeight="1" x14ac:dyDescent="0.3">
      <c r="A31" s="113"/>
      <c r="B31" s="115" t="s">
        <v>76</v>
      </c>
      <c r="C31" s="100"/>
      <c r="D31" s="89">
        <v>-7</v>
      </c>
      <c r="E31" s="89"/>
      <c r="F31" s="89">
        <v>-8</v>
      </c>
    </row>
    <row r="32" spans="1:6" s="44" customFormat="1" ht="15.5" customHeight="1" x14ac:dyDescent="0.3">
      <c r="A32" s="113"/>
      <c r="B32" s="114" t="s">
        <v>113</v>
      </c>
      <c r="C32" s="100"/>
      <c r="D32" s="103">
        <v>150407</v>
      </c>
      <c r="E32" s="103"/>
      <c r="F32" s="103">
        <v>113484</v>
      </c>
    </row>
    <row r="33" spans="1:6" s="44" customFormat="1" ht="15.5" customHeight="1" x14ac:dyDescent="0.3">
      <c r="A33" s="113"/>
      <c r="C33" s="100"/>
      <c r="D33" s="89"/>
      <c r="E33" s="89"/>
      <c r="F33" s="89"/>
    </row>
    <row r="34" spans="1:6" s="44" customFormat="1" ht="15.5" customHeight="1" x14ac:dyDescent="0.3">
      <c r="A34" s="113"/>
      <c r="B34" s="114" t="s">
        <v>114</v>
      </c>
      <c r="C34" s="100"/>
      <c r="D34" s="89"/>
      <c r="E34" s="89"/>
      <c r="F34" s="89"/>
    </row>
    <row r="35" spans="1:6" s="44" customFormat="1" ht="15.5" customHeight="1" x14ac:dyDescent="0.3">
      <c r="A35" s="113"/>
      <c r="B35" s="115" t="s">
        <v>115</v>
      </c>
      <c r="C35" s="100"/>
      <c r="D35" s="89">
        <v>-3993</v>
      </c>
      <c r="E35" s="89"/>
      <c r="F35" s="89">
        <v>-3101</v>
      </c>
    </row>
    <row r="36" spans="1:6" s="44" customFormat="1" ht="15.5" customHeight="1" x14ac:dyDescent="0.3">
      <c r="A36" s="113"/>
      <c r="B36" s="115" t="s">
        <v>116</v>
      </c>
      <c r="C36" s="100"/>
      <c r="D36" s="89">
        <v>-251</v>
      </c>
      <c r="E36" s="89"/>
      <c r="F36" s="89">
        <v>-164</v>
      </c>
    </row>
    <row r="37" spans="1:6" s="44" customFormat="1" ht="15.5" customHeight="1" x14ac:dyDescent="0.3">
      <c r="A37" s="113"/>
      <c r="B37" s="115" t="s">
        <v>139</v>
      </c>
      <c r="C37" s="100"/>
      <c r="D37" s="89">
        <v>23770</v>
      </c>
      <c r="E37" s="89"/>
      <c r="F37" s="89">
        <v>-77794</v>
      </c>
    </row>
    <row r="38" spans="1:6" s="44" customFormat="1" ht="15.5" customHeight="1" x14ac:dyDescent="0.3">
      <c r="A38" s="113"/>
      <c r="B38" s="115" t="s">
        <v>117</v>
      </c>
      <c r="C38" s="100"/>
      <c r="D38" s="89">
        <v>-47355</v>
      </c>
      <c r="E38" s="89"/>
      <c r="F38" s="89">
        <v>-108849</v>
      </c>
    </row>
    <row r="39" spans="1:6" s="44" customFormat="1" ht="15.5" customHeight="1" x14ac:dyDescent="0.3">
      <c r="A39" s="113"/>
      <c r="B39" s="115" t="s">
        <v>118</v>
      </c>
      <c r="C39" s="113"/>
      <c r="D39" s="89">
        <v>45107</v>
      </c>
      <c r="E39" s="89"/>
      <c r="F39" s="89">
        <v>108065</v>
      </c>
    </row>
    <row r="40" spans="1:6" s="44" customFormat="1" ht="15.5" customHeight="1" x14ac:dyDescent="0.3">
      <c r="A40" s="113"/>
      <c r="B40" s="115" t="s">
        <v>119</v>
      </c>
      <c r="C40" s="113"/>
      <c r="D40" s="89">
        <v>0</v>
      </c>
      <c r="E40" s="89"/>
      <c r="F40" s="89">
        <v>-2</v>
      </c>
    </row>
    <row r="41" spans="1:6" s="44" customFormat="1" ht="15.5" customHeight="1" x14ac:dyDescent="0.3">
      <c r="A41" s="113"/>
      <c r="B41" s="114" t="s">
        <v>142</v>
      </c>
      <c r="C41" s="116"/>
      <c r="D41" s="103">
        <v>17278</v>
      </c>
      <c r="E41" s="103"/>
      <c r="F41" s="103">
        <v>-81845</v>
      </c>
    </row>
    <row r="42" spans="1:6" s="44" customFormat="1" ht="15.5" customHeight="1" x14ac:dyDescent="0.3">
      <c r="A42" s="113"/>
      <c r="B42" s="44" t="s">
        <v>120</v>
      </c>
      <c r="C42" s="113"/>
      <c r="D42" s="89"/>
      <c r="E42" s="89"/>
      <c r="F42" s="89"/>
    </row>
    <row r="43" spans="1:6" s="44" customFormat="1" ht="15.5" customHeight="1" x14ac:dyDescent="0.3">
      <c r="A43" s="113"/>
      <c r="B43" s="114" t="s">
        <v>121</v>
      </c>
      <c r="C43" s="113"/>
      <c r="D43" s="89"/>
      <c r="E43" s="89"/>
      <c r="F43" s="89"/>
    </row>
    <row r="44" spans="1:6" s="44" customFormat="1" ht="15.5" customHeight="1" x14ac:dyDescent="0.3">
      <c r="A44" s="113"/>
      <c r="B44" s="115" t="s">
        <v>122</v>
      </c>
      <c r="C44" s="113"/>
      <c r="D44" s="89">
        <v>-205856</v>
      </c>
      <c r="E44" s="89"/>
      <c r="F44" s="89">
        <v>-6891</v>
      </c>
    </row>
    <row r="45" spans="1:6" s="44" customFormat="1" ht="15.5" customHeight="1" x14ac:dyDescent="0.3">
      <c r="A45" s="113"/>
      <c r="B45" s="115" t="s">
        <v>123</v>
      </c>
      <c r="C45" s="113"/>
      <c r="D45" s="89">
        <v>100</v>
      </c>
      <c r="E45" s="89"/>
      <c r="F45" s="89">
        <v>722</v>
      </c>
    </row>
    <row r="46" spans="1:6" s="44" customFormat="1" ht="15.5" customHeight="1" x14ac:dyDescent="0.3">
      <c r="A46" s="113"/>
      <c r="B46" s="115" t="s">
        <v>132</v>
      </c>
      <c r="C46" s="113"/>
      <c r="D46" s="89">
        <v>192695</v>
      </c>
      <c r="E46" s="106"/>
      <c r="F46" s="89">
        <v>0</v>
      </c>
    </row>
    <row r="47" spans="1:6" s="44" customFormat="1" ht="15.5" customHeight="1" x14ac:dyDescent="0.3">
      <c r="A47" s="113"/>
      <c r="B47" s="115" t="s">
        <v>124</v>
      </c>
      <c r="C47" s="113"/>
      <c r="D47" s="89">
        <v>-17364</v>
      </c>
      <c r="E47" s="89"/>
      <c r="F47" s="89">
        <v>0</v>
      </c>
    </row>
    <row r="48" spans="1:6" s="44" customFormat="1" ht="15.5" customHeight="1" x14ac:dyDescent="0.3">
      <c r="A48" s="113"/>
      <c r="B48" s="115" t="s">
        <v>125</v>
      </c>
      <c r="C48" s="113"/>
      <c r="D48" s="89">
        <v>-8170</v>
      </c>
      <c r="E48" s="89"/>
      <c r="F48" s="89">
        <v>-13319</v>
      </c>
    </row>
    <row r="49" spans="1:6" s="44" customFormat="1" ht="15.5" customHeight="1" x14ac:dyDescent="0.3">
      <c r="A49" s="113"/>
      <c r="B49" s="114" t="s">
        <v>133</v>
      </c>
      <c r="C49" s="116"/>
      <c r="D49" s="103">
        <v>-38595</v>
      </c>
      <c r="E49" s="103"/>
      <c r="F49" s="103">
        <v>-19488</v>
      </c>
    </row>
    <row r="50" spans="1:6" s="44" customFormat="1" ht="15.5" customHeight="1" x14ac:dyDescent="0.3">
      <c r="A50" s="113"/>
      <c r="C50" s="113"/>
      <c r="D50" s="89"/>
      <c r="E50" s="89"/>
      <c r="F50" s="89"/>
    </row>
    <row r="51" spans="1:6" s="44" customFormat="1" ht="15.5" customHeight="1" x14ac:dyDescent="0.3">
      <c r="A51" s="113"/>
      <c r="B51" s="44" t="s">
        <v>143</v>
      </c>
      <c r="C51" s="113"/>
      <c r="D51" s="89">
        <v>129090</v>
      </c>
      <c r="E51" s="89"/>
      <c r="F51" s="89">
        <v>12151</v>
      </c>
    </row>
    <row r="52" spans="1:6" s="44" customFormat="1" ht="15.5" customHeight="1" x14ac:dyDescent="0.3">
      <c r="A52" s="113"/>
      <c r="B52" s="44" t="s">
        <v>126</v>
      </c>
      <c r="C52" s="113"/>
      <c r="D52" s="89">
        <v>82364</v>
      </c>
      <c r="E52" s="89"/>
      <c r="F52" s="89">
        <v>51377</v>
      </c>
    </row>
    <row r="53" spans="1:6" s="44" customFormat="1" ht="15.5" customHeight="1" thickBot="1" x14ac:dyDescent="0.35">
      <c r="A53" s="113"/>
      <c r="B53" s="114" t="s">
        <v>127</v>
      </c>
      <c r="C53" s="116"/>
      <c r="D53" s="95">
        <v>211454</v>
      </c>
      <c r="E53" s="95"/>
      <c r="F53" s="95">
        <v>63528</v>
      </c>
    </row>
    <row r="54" spans="1:6" s="44" customFormat="1" ht="15.5" customHeight="1" thickTop="1" x14ac:dyDescent="0.3">
      <c r="A54" s="113"/>
      <c r="C54" s="113"/>
      <c r="D54" s="89"/>
      <c r="E54" s="89"/>
      <c r="F54" s="89"/>
    </row>
    <row r="55" spans="1:6" s="44" customFormat="1" ht="15.5" customHeight="1" x14ac:dyDescent="0.3">
      <c r="A55" s="113"/>
      <c r="B55" s="113"/>
      <c r="C55" s="113"/>
      <c r="D55" s="117"/>
      <c r="E55" s="117"/>
      <c r="F55" s="117"/>
    </row>
    <row r="56" spans="1:6" s="44" customFormat="1" ht="15.5" customHeight="1" x14ac:dyDescent="0.3">
      <c r="A56" s="113"/>
      <c r="B56" s="113"/>
      <c r="C56" s="113"/>
      <c r="D56" s="117"/>
      <c r="E56" s="117"/>
      <c r="F56" s="117"/>
    </row>
  </sheetData>
  <pageMargins left="0.7" right="0.7" top="0.7" bottom="0.7" header="0.3" footer="0.3"/>
  <pageSetup scale="68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Income Statement</vt:lpstr>
      <vt:lpstr>Balance Sheet</vt:lpstr>
      <vt:lpstr>Cash Flow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Dan Ury</cp:lastModifiedBy>
  <cp:lastPrinted>2026-04-29T20:34:48Z</cp:lastPrinted>
  <dcterms:created xsi:type="dcterms:W3CDTF">2022-04-19T21:38:00Z</dcterms:created>
  <dcterms:modified xsi:type="dcterms:W3CDTF">2026-08-05T18:18:51Z</dcterms:modified>
</cp:coreProperties>
</file>