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 Ury\Downloads\"/>
    </mc:Choice>
  </mc:AlternateContent>
  <xr:revisionPtr revIDLastSave="0" documentId="13_ncr:1_{7C463DD1-3F6C-4238-B700-ACA98357A90A}" xr6:coauthVersionLast="47" xr6:coauthVersionMax="47" xr10:uidLastSave="{00000000-0000-0000-0000-000000000000}"/>
  <bookViews>
    <workbookView xWindow="-110" yWindow="-110" windowWidth="21820" windowHeight="13000" xr2:uid="{0C16C778-C386-C74A-9E99-8508F921F084}"/>
  </bookViews>
  <sheets>
    <sheet name="Historical Press Release Tables" sheetId="2" r:id="rId1"/>
  </sheet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 hidden="1">TRUE</definedName>
    <definedName name="_bdm.09B0EDABF9EC4432B96820A620EE817A.edm" hidden="1">#REF!</definedName>
    <definedName name="_bdm.2E1AA4119D5A4376A24AB5232FC8074F.edm" hidden="1">#REF!</definedName>
    <definedName name="_bdm.32D981DC526A4C22AC48883920FC56C5.edm" hidden="1">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C111D1B2D8B44F7E9C8992B6A960617D.edm" hidden="1">#REF!</definedName>
    <definedName name="_bdm.CBC88C9096464208A73385BCC27C769D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aaaa" hidden="1">{"'vert'!$A$1:$T$117"}</definedName>
    <definedName name="accelarate">"3-May-2012"</definedName>
    <definedName name="ajalfdj" hidden="1">{"'vert'!$A$1:$T$117"}</definedName>
    <definedName name="Appendix" hidden="1">{"'vert'!$A$1:$T$117"}</definedName>
    <definedName name="AS2DocOpenMode">"AS2DocumentEdit"</definedName>
    <definedName name="AS2ReportLS">1</definedName>
    <definedName name="AS2SyncStepLS">0</definedName>
    <definedName name="AS2VersionLS">300</definedName>
    <definedName name="BG_Del">15</definedName>
    <definedName name="BG_Ins">4</definedName>
    <definedName name="BG_Mod">6</definedName>
    <definedName name="BNE_MESSAGES_HIDDEN" hidden="1">#REF!</definedName>
    <definedName name="bronson" hidden="1">40295.7844328704</definedName>
    <definedName name="CIQWBGuid" hidden="1">"8b28832b-96af-48a9-986e-72c3347a93de"</definedName>
    <definedName name="coop2" hidden="1">{"'vert'!$A$1:$T$117"}</definedName>
    <definedName name="cv" hidden="1">#REF!</definedName>
    <definedName name="dasfasfasfa" hidden="1">#REF!</definedName>
    <definedName name="DE_final" hidden="1">{"'vert'!$A$1:$T$117"}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l" hidden="1">{"'vert'!$A$1:$T$117"}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mda">"3-May-2012"</definedName>
    <definedName name="PopCache_GL_INTERFACE_REFERENCE7" hidden="1">#REF!</definedName>
    <definedName name="_xlnm.Print_Area" localSheetId="0">'Historical Press Release Tables'!$B$2:$M$102</definedName>
    <definedName name="sdfsd" hidden="1">{"'vert'!$A$1:$T$117"}</definedName>
    <definedName name="sencount" hidden="1">1</definedName>
    <definedName name="Sourcing3" hidden="1">{"'vert'!$A$1:$T$117"}</definedName>
    <definedName name="susan" hidden="1">#REF!</definedName>
    <definedName name="t">38882.4263773148</definedName>
    <definedName name="TableName">"Dummy"</definedName>
    <definedName name="te" hidden="1">{"'vert'!$A$1:$T$117"}</definedName>
    <definedName name="test2" hidden="1">{"'vert'!$A$1:$T$117"}</definedName>
    <definedName name="test3" hidden="1">{"'vert'!$A$1:$T$117"}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xtRefCopyRangeCount">1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Waterfall" hidden="1">{"'vert'!$A$1:$T$117"}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xx" hidden="1">{"'Income Statement'!$A$1:$R$72"}</definedName>
    <definedName name="yes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2" l="1"/>
  <c r="F48" i="2"/>
  <c r="E48" i="2"/>
  <c r="D48" i="2"/>
  <c r="G22" i="2"/>
  <c r="F22" i="2"/>
  <c r="E22" i="2"/>
  <c r="D22" i="2"/>
  <c r="G46" i="2"/>
  <c r="G47" i="2"/>
  <c r="F47" i="2"/>
  <c r="E47" i="2"/>
  <c r="D47" i="2"/>
  <c r="F46" i="2"/>
  <c r="E46" i="2"/>
  <c r="D46" i="2"/>
  <c r="G45" i="2"/>
  <c r="F45" i="2"/>
  <c r="E45" i="2"/>
  <c r="D45" i="2"/>
  <c r="G44" i="2"/>
  <c r="F44" i="2"/>
  <c r="E44" i="2"/>
  <c r="D44" i="2"/>
  <c r="G96" i="2" l="1"/>
  <c r="F96" i="2"/>
  <c r="E96" i="2"/>
  <c r="D96" i="2"/>
  <c r="G97" i="2"/>
  <c r="F97" i="2"/>
  <c r="E97" i="2"/>
  <c r="D97" i="2"/>
  <c r="G98" i="2"/>
  <c r="F98" i="2"/>
  <c r="E98" i="2"/>
  <c r="D98" i="2"/>
  <c r="G99" i="2"/>
  <c r="F99" i="2"/>
  <c r="E99" i="2"/>
  <c r="D99" i="2"/>
  <c r="G100" i="2"/>
  <c r="F100" i="2"/>
  <c r="E100" i="2"/>
  <c r="D100" i="2"/>
  <c r="G81" i="2"/>
  <c r="F81" i="2"/>
  <c r="E81" i="2"/>
  <c r="D81" i="2"/>
  <c r="G80" i="2"/>
  <c r="F80" i="2"/>
  <c r="E80" i="2"/>
  <c r="D80" i="2"/>
  <c r="G79" i="2"/>
  <c r="F79" i="2"/>
  <c r="E79" i="2"/>
  <c r="D79" i="2"/>
  <c r="G78" i="2"/>
  <c r="F78" i="2"/>
  <c r="E78" i="2"/>
  <c r="D78" i="2"/>
  <c r="G77" i="2"/>
  <c r="F77" i="2"/>
  <c r="E77" i="2"/>
  <c r="D77" i="2"/>
  <c r="G76" i="2"/>
  <c r="F76" i="2"/>
  <c r="E76" i="2"/>
  <c r="D76" i="2"/>
  <c r="G73" i="2"/>
  <c r="F73" i="2"/>
  <c r="E73" i="2"/>
  <c r="D73" i="2"/>
  <c r="G72" i="2"/>
  <c r="F72" i="2"/>
  <c r="E72" i="2"/>
  <c r="D72" i="2"/>
  <c r="M77" i="2"/>
  <c r="L77" i="2"/>
  <c r="K77" i="2"/>
  <c r="J77" i="2"/>
  <c r="I77" i="2"/>
  <c r="H77" i="2"/>
  <c r="M93" i="2"/>
  <c r="L93" i="2"/>
  <c r="K93" i="2"/>
  <c r="J93" i="2"/>
  <c r="I93" i="2"/>
  <c r="H93" i="2"/>
  <c r="G93" i="2"/>
  <c r="F93" i="2"/>
  <c r="G69" i="2"/>
  <c r="F69" i="2"/>
  <c r="G58" i="2"/>
  <c r="F58" i="2"/>
  <c r="E58" i="2"/>
  <c r="D58" i="2"/>
  <c r="G55" i="2"/>
  <c r="F55" i="2"/>
  <c r="G41" i="2"/>
  <c r="F41" i="2"/>
  <c r="G43" i="2"/>
  <c r="F43" i="2"/>
  <c r="E43" i="2"/>
  <c r="D43" i="2"/>
  <c r="F32" i="2"/>
  <c r="F34" i="2" s="1"/>
  <c r="F71" i="2" s="1"/>
  <c r="G31" i="2"/>
  <c r="F31" i="2"/>
  <c r="E31" i="2"/>
  <c r="D31" i="2"/>
  <c r="G13" i="2"/>
  <c r="G57" i="2" s="1"/>
  <c r="F13" i="2"/>
  <c r="F57" i="2" s="1"/>
  <c r="E13" i="2"/>
  <c r="E57" i="2" s="1"/>
  <c r="D13" i="2"/>
  <c r="D57" i="2" s="1"/>
  <c r="E59" i="2" l="1"/>
  <c r="E60" i="2" s="1"/>
  <c r="D59" i="2"/>
  <c r="D60" i="2" s="1"/>
  <c r="F59" i="2"/>
  <c r="F60" i="2" s="1"/>
  <c r="G59" i="2"/>
  <c r="G60" i="2" s="1"/>
  <c r="F95" i="2"/>
  <c r="F102" i="2" s="1"/>
  <c r="G32" i="2"/>
  <c r="G34" i="2" s="1"/>
  <c r="D32" i="2"/>
  <c r="D34" i="2" s="1"/>
  <c r="E32" i="2"/>
  <c r="E34" i="2" s="1"/>
  <c r="F82" i="2"/>
  <c r="E71" i="2" l="1"/>
  <c r="E82" i="2" s="1"/>
  <c r="E95" i="2"/>
  <c r="E102" i="2" s="1"/>
  <c r="D71" i="2"/>
  <c r="D82" i="2" s="1"/>
  <c r="D95" i="2"/>
  <c r="D102" i="2" s="1"/>
  <c r="G71" i="2"/>
  <c r="G82" i="2" s="1"/>
  <c r="G95" i="2"/>
  <c r="G102" i="2" s="1"/>
  <c r="K47" i="2"/>
  <c r="H47" i="2"/>
  <c r="I47" i="2" l="1"/>
  <c r="I46" i="2"/>
  <c r="I45" i="2"/>
  <c r="I44" i="2"/>
  <c r="M47" i="2"/>
  <c r="M46" i="2"/>
  <c r="M45" i="2"/>
  <c r="M44" i="2"/>
  <c r="L81" i="2" l="1"/>
  <c r="K81" i="2"/>
  <c r="J81" i="2"/>
  <c r="I81" i="2"/>
  <c r="H81" i="2"/>
  <c r="L79" i="2"/>
  <c r="K79" i="2"/>
  <c r="J79" i="2"/>
  <c r="I79" i="2"/>
  <c r="H79" i="2"/>
  <c r="L78" i="2"/>
  <c r="K78" i="2"/>
  <c r="J78" i="2"/>
  <c r="I78" i="2"/>
  <c r="H78" i="2"/>
  <c r="L76" i="2"/>
  <c r="K76" i="2"/>
  <c r="I76" i="2"/>
  <c r="H76" i="2"/>
  <c r="L72" i="2"/>
  <c r="K72" i="2"/>
  <c r="J72" i="2"/>
  <c r="I72" i="2"/>
  <c r="H72" i="2"/>
  <c r="L47" i="2" l="1"/>
  <c r="L45" i="2"/>
  <c r="L44" i="2"/>
  <c r="K46" i="2"/>
  <c r="K45" i="2"/>
  <c r="K44" i="2"/>
  <c r="J47" i="2"/>
  <c r="J46" i="2"/>
  <c r="J45" i="2"/>
  <c r="J44" i="2"/>
  <c r="H46" i="2"/>
  <c r="H45" i="2"/>
  <c r="H44" i="2"/>
  <c r="L46" i="2" l="1"/>
  <c r="H100" i="2" l="1"/>
  <c r="H99" i="2"/>
  <c r="H98" i="2"/>
  <c r="M79" i="2" l="1"/>
  <c r="M22" i="2"/>
  <c r="M31" i="2" l="1"/>
  <c r="M13" i="2" l="1"/>
  <c r="M98" i="2"/>
  <c r="M97" i="2"/>
  <c r="M96" i="2"/>
  <c r="M81" i="2"/>
  <c r="M80" i="2"/>
  <c r="M78" i="2"/>
  <c r="M76" i="2"/>
  <c r="M72" i="2"/>
  <c r="M69" i="2"/>
  <c r="M55" i="2"/>
  <c r="M41" i="2"/>
  <c r="M73" i="2"/>
  <c r="M100" i="2"/>
  <c r="M99" i="2"/>
  <c r="M32" i="2" l="1"/>
  <c r="M34" i="2" s="1"/>
  <c r="M57" i="2"/>
  <c r="L22" i="2"/>
  <c r="M43" i="2" l="1"/>
  <c r="M48" i="2" s="1"/>
  <c r="M58" i="2" l="1"/>
  <c r="M59" i="2" s="1"/>
  <c r="M95" i="2"/>
  <c r="M102" i="2" s="1"/>
  <c r="M71" i="2"/>
  <c r="M82" i="2" l="1"/>
  <c r="M60" i="2"/>
  <c r="L98" i="2" l="1"/>
  <c r="L97" i="2"/>
  <c r="L80" i="2"/>
  <c r="L96" i="2"/>
  <c r="L69" i="2"/>
  <c r="L55" i="2"/>
  <c r="L41" i="2"/>
  <c r="L99" i="2"/>
  <c r="L31" i="2"/>
  <c r="L13" i="2"/>
  <c r="L32" i="2" l="1"/>
  <c r="L43" i="2"/>
  <c r="L100" i="2"/>
  <c r="L73" i="2"/>
  <c r="L57" i="2"/>
  <c r="K96" i="2"/>
  <c r="K80" i="2"/>
  <c r="K98" i="2"/>
  <c r="K97" i="2"/>
  <c r="K69" i="2"/>
  <c r="K55" i="2"/>
  <c r="K41" i="2"/>
  <c r="K99" i="2"/>
  <c r="K73" i="2"/>
  <c r="K100" i="2"/>
  <c r="K13" i="2"/>
  <c r="L48" i="2" l="1"/>
  <c r="L58" i="2" s="1"/>
  <c r="L59" i="2" s="1"/>
  <c r="K57" i="2"/>
  <c r="K22" i="2"/>
  <c r="K31" i="2"/>
  <c r="L60" i="2" l="1"/>
  <c r="K43" i="2"/>
  <c r="K32" i="2"/>
  <c r="K48" i="2" l="1"/>
  <c r="K58" i="2" s="1"/>
  <c r="K34" i="2"/>
  <c r="K95" i="2" l="1"/>
  <c r="K102" i="2" s="1"/>
  <c r="K59" i="2"/>
  <c r="K71" i="2"/>
  <c r="K60" i="2" l="1"/>
  <c r="K82" i="2"/>
  <c r="I97" i="2"/>
  <c r="H97" i="2"/>
  <c r="J80" i="2" l="1"/>
  <c r="I80" i="2"/>
  <c r="H80" i="2"/>
  <c r="J73" i="2"/>
  <c r="I73" i="2"/>
  <c r="H73" i="2"/>
  <c r="J100" i="2"/>
  <c r="I100" i="2"/>
  <c r="J99" i="2"/>
  <c r="I99" i="2"/>
  <c r="J98" i="2"/>
  <c r="I98" i="2"/>
  <c r="J96" i="2"/>
  <c r="I96" i="2"/>
  <c r="H96" i="2"/>
  <c r="J69" i="2"/>
  <c r="J55" i="2"/>
  <c r="J41" i="2"/>
  <c r="J31" i="2"/>
  <c r="J22" i="2"/>
  <c r="J13" i="2"/>
  <c r="J57" i="2" l="1"/>
  <c r="J43" i="2"/>
  <c r="J32" i="2"/>
  <c r="J48" i="2" l="1"/>
  <c r="J34" i="2"/>
  <c r="I69" i="2"/>
  <c r="I41" i="2"/>
  <c r="I55" i="2"/>
  <c r="I31" i="2"/>
  <c r="I22" i="2"/>
  <c r="I13" i="2"/>
  <c r="J58" i="2" l="1"/>
  <c r="J59" i="2" s="1"/>
  <c r="J95" i="2"/>
  <c r="J102" i="2" s="1"/>
  <c r="J71" i="2"/>
  <c r="I43" i="2"/>
  <c r="I57" i="2"/>
  <c r="I32" i="2"/>
  <c r="J60" i="2" l="1"/>
  <c r="J82" i="2"/>
  <c r="I34" i="2"/>
  <c r="H55" i="2"/>
  <c r="H41" i="2"/>
  <c r="I95" i="2" l="1"/>
  <c r="I102" i="2" s="1"/>
  <c r="I71" i="2"/>
  <c r="H13" i="2"/>
  <c r="I82" i="2" l="1"/>
  <c r="H57" i="2"/>
  <c r="H69" i="2" l="1"/>
  <c r="H31" i="2"/>
  <c r="H22" i="2"/>
  <c r="H43" i="2" l="1"/>
  <c r="H32" i="2"/>
  <c r="H48" i="2" l="1"/>
  <c r="H34" i="2"/>
  <c r="H58" i="2" l="1"/>
  <c r="H59" i="2" s="1"/>
  <c r="H60" i="2" s="1"/>
  <c r="H95" i="2"/>
  <c r="H102" i="2" s="1"/>
  <c r="H71" i="2"/>
  <c r="H82" i="2" l="1"/>
  <c r="I48" i="2" l="1"/>
  <c r="I58" i="2" l="1"/>
  <c r="I59" i="2" s="1"/>
  <c r="I60" i="2" l="1"/>
  <c r="L34" i="2"/>
  <c r="L95" i="2" l="1"/>
  <c r="L102" i="2" s="1"/>
  <c r="L71" i="2"/>
  <c r="L82" i="2" l="1"/>
</calcChain>
</file>

<file path=xl/sharedStrings.xml><?xml version="1.0" encoding="utf-8"?>
<sst xmlns="http://schemas.openxmlformats.org/spreadsheetml/2006/main" count="92" uniqueCount="56">
  <si>
    <t>Operating revenues:</t>
  </si>
  <si>
    <t>Service based revenue, net</t>
  </si>
  <si>
    <t>Transaction based revenue, net</t>
  </si>
  <si>
    <t>Total operating revenues, net</t>
  </si>
  <si>
    <t>Operating expenses:</t>
  </si>
  <si>
    <t>Compensation and benefits</t>
  </si>
  <si>
    <t>Total operating expenses</t>
  </si>
  <si>
    <t>Other operating expenses</t>
  </si>
  <si>
    <t>Other (income) expenses:</t>
  </si>
  <si>
    <t>Interest expense (income), net</t>
  </si>
  <si>
    <t>Other strategic financing and transactional expenses</t>
  </si>
  <si>
    <t>Changes in fair value of derivative asset on loans to stockholders</t>
  </si>
  <si>
    <t>Changes in fair value of warrant liability</t>
  </si>
  <si>
    <t>Total other (income) expense, net</t>
  </si>
  <si>
    <t>(in millions)</t>
  </si>
  <si>
    <t>(unaudited)</t>
  </si>
  <si>
    <t>Operating expenses</t>
  </si>
  <si>
    <t>Depreciation and amortization</t>
  </si>
  <si>
    <t>Stock-based compensation</t>
  </si>
  <si>
    <t>Net income (loss)</t>
  </si>
  <si>
    <t xml:space="preserve">RECONCILIATION OF NET INCOME (LOSS) TO ADJUSTED EBITDA </t>
  </si>
  <si>
    <t>Net income (loss) before provision for income taxes</t>
  </si>
  <si>
    <t>Gain on extinguishment of liability</t>
  </si>
  <si>
    <t>Changes in fair value of earnout liabilities</t>
  </si>
  <si>
    <t>Note: Quarterly figures in a particular fiscal year may not sum to full fiscal year totals due to rounding.</t>
  </si>
  <si>
    <t>Processing and servicing costs</t>
  </si>
  <si>
    <t xml:space="preserve">DAVE INC. </t>
  </si>
  <si>
    <t>CONDENSED CONSOLIDATED STATEMENTS OF OPERATIONS</t>
  </si>
  <si>
    <t>DAVE INC.</t>
  </si>
  <si>
    <t xml:space="preserve">Provision for credit losses </t>
  </si>
  <si>
    <t>Q1 2024</t>
  </si>
  <si>
    <t>Changes in fair value of public and private warrant liabilities</t>
  </si>
  <si>
    <t>Income tax expense related to gain on extinguishment of convertible debt</t>
  </si>
  <si>
    <t>Adjusted net income (loss)</t>
  </si>
  <si>
    <t>GAAP operating revenues, net</t>
  </si>
  <si>
    <t>Adjusted EBITDA (loss)</t>
  </si>
  <si>
    <t>Q2 2024</t>
  </si>
  <si>
    <t>Provision (benefit) for income taxes</t>
  </si>
  <si>
    <t>Q3 2024</t>
  </si>
  <si>
    <t>Legal settlement and litigation accrual</t>
  </si>
  <si>
    <t>Q4 2024</t>
  </si>
  <si>
    <t>Q1 2025</t>
  </si>
  <si>
    <t>Q2 2025</t>
  </si>
  <si>
    <t>Financial network and transaction costs</t>
  </si>
  <si>
    <t>Advertising and activation costs</t>
  </si>
  <si>
    <t>Technology and infrastructure</t>
  </si>
  <si>
    <t>CALCULATION OF NON-GAAP GROSS PROFIT</t>
  </si>
  <si>
    <t>Non-GAAP gross profit</t>
  </si>
  <si>
    <t>Non-GAAP gross profit margin</t>
  </si>
  <si>
    <t>RECONCILIATION OF OPERATING EXPENSES TO VARIABLE OPERATING EXPENSES</t>
  </si>
  <si>
    <t>Variable operating expenses</t>
  </si>
  <si>
    <t xml:space="preserve">RECONCILIATION OF NET INCOME (LOSS) TO ADJUSTED NET INCOME </t>
  </si>
  <si>
    <t>Q1 2023</t>
  </si>
  <si>
    <t>Q2 2023</t>
  </si>
  <si>
    <t>Q3 2023</t>
  </si>
  <si>
    <t>Q4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</si>
</sst>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—&quot;_);_(@_)"/>
    <numFmt numFmtId="165" formatCode="_(* #,##0.0_);_(* \(#,##0.0\);_(* &quot;—&quot;_);_(@_)"/>
    <numFmt numFmtId="166" formatCode="_(* #,##0.0_);_(* \(#,##0.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  <numFmt numFmtId="170" formatCode="_(* #,##0.0_);_(* \(#,##0.0\);_(* &quot;-&quot;?_);_(@_)"/>
    <numFmt numFmtId="171" formatCode="_(&quot;$&quot;* #,##0.0_);_(&quot;$&quot;* \(#,##0.0\);_(&quot;$&quot;* &quot;-&quot;?_);_(@_)"/>
    <numFmt numFmtId="172" formatCode="_(&quot;$&quot;* #,##0.00_);_(&quot;$&quot;* \(#,##0.00\);_(&quot;$&quot;* &quot;—&quot;_);_(@_)"/>
    <numFmt numFmtId="173" formatCode="_(* #,##0.000000_);_(* \(#,##0.000000\);_(* &quot;-&quot;??_);_(@_)"/>
    <numFmt numFmtId="174" formatCode="_(&quot;$&quot;* #,##0.0000_);_(&quot;$&quot;* \(#,##0.0000\);_(&quot;$&quot;* &quot;-&quot;?_);_(@_)"/>
    <numFmt numFmtId="175" formatCode="0.0000%"/>
    <numFmt numFmtId="176" formatCode="_(&quot;$&quot;* #,##0.0000_);_(&quot;$&quot;* \(#,##0.0000\);_(&quot;$&quot;* &quot;—&quot;_);_(@_)"/>
    <numFmt numFmtId="177" formatCode="_(&quot;$&quot;* #,##0.00000_);_(&quot;$&quot;* \(#,##0.00000\);_(&quot;$&quot;* &quot;-&quot;?_);_(@_)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5" fillId="0" borderId="0" xfId="2"/>
    <xf numFmtId="0" fontId="5" fillId="0" borderId="0" xfId="2" applyAlignment="1">
      <alignment horizontal="center"/>
    </xf>
    <xf numFmtId="0" fontId="7" fillId="0" borderId="0" xfId="2" applyFont="1" applyAlignment="1">
      <alignment vertical="center" wrapText="1"/>
    </xf>
    <xf numFmtId="15" fontId="8" fillId="0" borderId="1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 indent="2"/>
    </xf>
    <xf numFmtId="0" fontId="8" fillId="0" borderId="0" xfId="2" applyFont="1" applyAlignment="1">
      <alignment horizontal="left" vertical="center" wrapText="1" indent="4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0" xfId="2" applyNumberFormat="1" applyFont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165" fontId="7" fillId="0" borderId="0" xfId="2" applyNumberFormat="1" applyFont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0" borderId="0" xfId="2" applyFont="1"/>
    <xf numFmtId="9" fontId="0" fillId="0" borderId="0" xfId="0" applyNumberFormat="1"/>
    <xf numFmtId="168" fontId="0" fillId="0" borderId="0" xfId="0" applyNumberFormat="1"/>
    <xf numFmtId="15" fontId="8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2"/>
    </xf>
    <xf numFmtId="164" fontId="8" fillId="0" borderId="3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vertical="center" wrapText="1"/>
    </xf>
    <xf numFmtId="0" fontId="7" fillId="0" borderId="0" xfId="2" applyFont="1"/>
    <xf numFmtId="8" fontId="0" fillId="0" borderId="0" xfId="0" applyNumberFormat="1"/>
    <xf numFmtId="43" fontId="0" fillId="0" borderId="0" xfId="0" applyNumberFormat="1"/>
    <xf numFmtId="169" fontId="0" fillId="0" borderId="0" xfId="0" applyNumberFormat="1"/>
    <xf numFmtId="0" fontId="6" fillId="0" borderId="0" xfId="2" applyFont="1"/>
    <xf numFmtId="165" fontId="0" fillId="0" borderId="0" xfId="0" applyNumberFormat="1"/>
    <xf numFmtId="170" fontId="5" fillId="0" borderId="0" xfId="2" applyNumberFormat="1" applyAlignment="1">
      <alignment horizontal="center"/>
    </xf>
    <xf numFmtId="167" fontId="0" fillId="0" borderId="0" xfId="1" applyNumberFormat="1" applyFont="1"/>
    <xf numFmtId="43" fontId="0" fillId="0" borderId="0" xfId="1" applyFont="1"/>
    <xf numFmtId="164" fontId="0" fillId="0" borderId="0" xfId="0" applyNumberFormat="1"/>
    <xf numFmtId="171" fontId="0" fillId="0" borderId="0" xfId="0" applyNumberFormat="1"/>
    <xf numFmtId="0" fontId="6" fillId="0" borderId="0" xfId="2" applyFont="1" applyAlignment="1">
      <alignment horizontal="centerContinuous"/>
    </xf>
    <xf numFmtId="0" fontId="5" fillId="0" borderId="0" xfId="2" applyAlignment="1">
      <alignment horizontal="centerContinuous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2" applyFont="1" applyAlignment="1">
      <alignment horizontal="centerContinuous"/>
    </xf>
    <xf numFmtId="165" fontId="7" fillId="0" borderId="0" xfId="0" applyNumberFormat="1" applyFont="1"/>
    <xf numFmtId="9" fontId="7" fillId="0" borderId="0" xfId="0" applyNumberFormat="1" applyFont="1"/>
    <xf numFmtId="9" fontId="8" fillId="0" borderId="0" xfId="2" applyNumberFormat="1" applyFont="1" applyAlignment="1">
      <alignment horizontal="right"/>
    </xf>
    <xf numFmtId="165" fontId="7" fillId="0" borderId="0" xfId="6" applyNumberFormat="1" applyFont="1" applyAlignment="1">
      <alignment horizontal="center" vertical="center" wrapText="1"/>
    </xf>
    <xf numFmtId="166" fontId="10" fillId="0" borderId="0" xfId="1" applyNumberFormat="1" applyFont="1" applyFill="1" applyAlignment="1">
      <alignment horizontal="right" vertical="center" wrapText="1"/>
    </xf>
    <xf numFmtId="165" fontId="8" fillId="0" borderId="4" xfId="2" applyNumberFormat="1" applyFont="1" applyBorder="1" applyAlignment="1">
      <alignment horizontal="center" vertical="center" wrapText="1"/>
    </xf>
    <xf numFmtId="2" fontId="0" fillId="0" borderId="0" xfId="0" applyNumberFormat="1"/>
    <xf numFmtId="164" fontId="10" fillId="0" borderId="0" xfId="0" applyNumberFormat="1" applyFont="1" applyAlignment="1">
      <alignment horizontal="right" vertical="center" wrapText="1"/>
    </xf>
    <xf numFmtId="172" fontId="0" fillId="0" borderId="0" xfId="0" applyNumberFormat="1"/>
    <xf numFmtId="0" fontId="1" fillId="0" borderId="0" xfId="2" applyFont="1"/>
    <xf numFmtId="173" fontId="0" fillId="0" borderId="0" xfId="1" applyNumberFormat="1" applyFont="1"/>
    <xf numFmtId="9" fontId="6" fillId="0" borderId="0" xfId="1" applyNumberFormat="1" applyFont="1" applyAlignment="1">
      <alignment horizontal="centerContinuous"/>
    </xf>
    <xf numFmtId="9" fontId="5" fillId="0" borderId="0" xfId="2" applyNumberFormat="1" applyAlignment="1">
      <alignment horizontal="centerContinuous"/>
    </xf>
    <xf numFmtId="43" fontId="6" fillId="0" borderId="0" xfId="0" applyNumberFormat="1" applyFont="1" applyAlignment="1">
      <alignment horizontal="centerContinuous"/>
    </xf>
    <xf numFmtId="9" fontId="6" fillId="0" borderId="0" xfId="0" applyNumberFormat="1" applyFont="1" applyAlignment="1">
      <alignment horizontal="centerContinuous"/>
    </xf>
    <xf numFmtId="164" fontId="8" fillId="0" borderId="3" xfId="2" applyNumberFormat="1" applyFont="1" applyBorder="1" applyAlignment="1">
      <alignment horizontal="center" vertical="center" wrapText="1"/>
    </xf>
    <xf numFmtId="174" fontId="0" fillId="0" borderId="0" xfId="0" applyNumberFormat="1"/>
    <xf numFmtId="175" fontId="0" fillId="0" borderId="0" xfId="0" applyNumberFormat="1"/>
    <xf numFmtId="15" fontId="8" fillId="0" borderId="1" xfId="6" applyNumberFormat="1" applyFont="1" applyBorder="1" applyAlignment="1">
      <alignment horizontal="center" vertical="center" wrapText="1"/>
    </xf>
    <xf numFmtId="164" fontId="7" fillId="0" borderId="0" xfId="6" applyNumberFormat="1" applyFont="1" applyAlignment="1">
      <alignment horizontal="center" vertical="center" wrapText="1"/>
    </xf>
    <xf numFmtId="165" fontId="7" fillId="0" borderId="1" xfId="6" applyNumberFormat="1" applyFont="1" applyBorder="1" applyAlignment="1">
      <alignment horizontal="center" vertical="center" wrapText="1"/>
    </xf>
    <xf numFmtId="176" fontId="0" fillId="0" borderId="0" xfId="0" applyNumberFormat="1"/>
    <xf numFmtId="177" fontId="0" fillId="0" borderId="0" xfId="0" applyNumberFormat="1"/>
    <xf numFmtId="43" fontId="0" fillId="0" borderId="0" xfId="1" applyFont="1" applyFill="1"/>
  </cellXfs>
  <cellStyles count="7">
    <cellStyle name="Comma" xfId="1" builtinId="3"/>
    <cellStyle name="Comma 2" xfId="5" xr:uid="{7F966FC2-F0C8-054B-BA0F-BED65BC69DFE}"/>
    <cellStyle name="Currency 2" xfId="4" xr:uid="{22505DED-6636-684F-A6F5-311D0ADE3109}"/>
    <cellStyle name="Normal" xfId="0" builtinId="0"/>
    <cellStyle name="Normal 2" xfId="2" xr:uid="{51F16DCB-3E4E-464E-ACBA-372E6982E89B}"/>
    <cellStyle name="Normal 2 2" xfId="6" xr:uid="{C2E7B3C0-88FA-4B63-B5B5-1538D0CFB9C7}"/>
    <cellStyle name="Percent 2" xfId="3" xr:uid="{3234C1BC-2C21-B241-8CF8-C23E02F783C2}"/>
  </cellStyles>
  <dxfs count="0"/>
  <tableStyles count="0" defaultTableStyle="TableStyleMedium2" defaultPivotStyle="PivotStyleLight16"/>
  <colors>
    <mruColors>
      <color rgb="FFE2EFDA"/>
      <color rgb="FFFDFFF8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2675659</xdr:colOff>
      <xdr:row>4</xdr:row>
      <xdr:rowOff>182033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7D90B-CA2F-4956-A69F-1BDFB4E9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70741"/>
          <a:ext cx="2571163" cy="69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C5D2-D7B1-8B46-A85B-DD558B8CAC58}">
  <sheetPr codeName="Sheet2">
    <pageSetUpPr autoPageBreaks="0" fitToPage="1"/>
  </sheetPr>
  <dimension ref="A3:AJ108"/>
  <sheetViews>
    <sheetView showGridLines="0" tabSelected="1" zoomScale="85" zoomScaleNormal="85" zoomScaleSheetLayoutView="75" workbookViewId="0"/>
  </sheetViews>
  <sheetFormatPr defaultColWidth="9.08203125" defaultRowHeight="15.5" x14ac:dyDescent="0.35"/>
  <cols>
    <col min="1" max="1" width="3.08203125" style="1" customWidth="1"/>
    <col min="2" max="2" width="60.83203125" style="1" customWidth="1"/>
    <col min="3" max="3" width="1.5" style="1" customWidth="1"/>
    <col min="4" max="13" width="10.58203125" customWidth="1"/>
    <col min="32" max="32" width="10" bestFit="1" customWidth="1"/>
  </cols>
  <sheetData>
    <row r="3" spans="2:36" x14ac:dyDescent="0.35">
      <c r="B3" s="46" t="s">
        <v>26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2:36" ht="15" customHeight="1" x14ac:dyDescent="0.35">
      <c r="B4" s="46" t="s">
        <v>27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2:36" x14ac:dyDescent="0.35">
      <c r="B5" s="50" t="s">
        <v>14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2:36" x14ac:dyDescent="0.35">
      <c r="B6" s="47" t="s">
        <v>15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2:36" ht="15" customHeight="1" x14ac:dyDescent="0.35">
      <c r="B7" s="3"/>
      <c r="C7" s="3"/>
      <c r="D7" s="2"/>
      <c r="E7" s="2"/>
      <c r="F7" s="2"/>
      <c r="G7" s="2"/>
      <c r="H7" s="2"/>
      <c r="I7" s="2"/>
      <c r="J7" s="2"/>
      <c r="K7" s="2"/>
      <c r="L7" s="2"/>
      <c r="M7" s="2"/>
    </row>
    <row r="8" spans="2:36" x14ac:dyDescent="0.35">
      <c r="B8" s="3"/>
      <c r="C8" s="3"/>
      <c r="D8" s="69" t="s">
        <v>52</v>
      </c>
      <c r="E8" s="69" t="s">
        <v>53</v>
      </c>
      <c r="F8" s="69" t="s">
        <v>54</v>
      </c>
      <c r="G8" s="69" t="s">
        <v>55</v>
      </c>
      <c r="H8" s="4" t="s">
        <v>30</v>
      </c>
      <c r="I8" s="4" t="s">
        <v>36</v>
      </c>
      <c r="J8" s="4" t="s">
        <v>38</v>
      </c>
      <c r="K8" s="4" t="s">
        <v>40</v>
      </c>
      <c r="L8" s="4" t="s">
        <v>41</v>
      </c>
      <c r="M8" s="4" t="s">
        <v>42</v>
      </c>
    </row>
    <row r="9" spans="2:36" x14ac:dyDescent="0.35">
      <c r="B9" s="3"/>
      <c r="C9" s="3"/>
      <c r="D9" s="5"/>
      <c r="E9" s="5"/>
      <c r="F9" s="5"/>
      <c r="G9" s="5"/>
      <c r="H9" s="5"/>
      <c r="I9" s="5"/>
      <c r="J9" s="5"/>
      <c r="K9" s="5"/>
      <c r="L9" s="5"/>
      <c r="M9" s="5"/>
    </row>
    <row r="10" spans="2:36" x14ac:dyDescent="0.35">
      <c r="B10" s="6" t="s">
        <v>0</v>
      </c>
      <c r="C10" s="3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36" x14ac:dyDescent="0.35">
      <c r="B11" s="7" t="s">
        <v>1</v>
      </c>
      <c r="C11" s="3"/>
      <c r="D11" s="70">
        <v>52.6</v>
      </c>
      <c r="E11" s="70">
        <v>55</v>
      </c>
      <c r="F11" s="70">
        <v>59.2</v>
      </c>
      <c r="G11" s="70">
        <v>65.400000000000006</v>
      </c>
      <c r="H11" s="58">
        <v>65.599999999999994</v>
      </c>
      <c r="I11" s="58">
        <v>71.599999999999994</v>
      </c>
      <c r="J11" s="58">
        <v>83.4</v>
      </c>
      <c r="K11" s="58">
        <v>90.799999999999983</v>
      </c>
      <c r="L11" s="58">
        <v>97.9</v>
      </c>
      <c r="M11" s="13">
        <v>121.5</v>
      </c>
      <c r="N11" s="57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</row>
    <row r="12" spans="2:36" x14ac:dyDescent="0.35">
      <c r="B12" s="7" t="s">
        <v>2</v>
      </c>
      <c r="C12" s="3"/>
      <c r="D12" s="71">
        <v>6.3000000000000007</v>
      </c>
      <c r="E12" s="71">
        <v>6.2</v>
      </c>
      <c r="F12" s="71">
        <v>6.6</v>
      </c>
      <c r="G12" s="71">
        <v>7.799999999999998</v>
      </c>
      <c r="H12" s="32">
        <v>8</v>
      </c>
      <c r="I12" s="32">
        <v>8.5</v>
      </c>
      <c r="J12" s="32">
        <v>9.1000000000000014</v>
      </c>
      <c r="K12" s="32">
        <v>10.100000000000001</v>
      </c>
      <c r="L12" s="32">
        <v>10.1</v>
      </c>
      <c r="M12" s="32">
        <v>10.200000000000001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</row>
    <row r="13" spans="2:36" x14ac:dyDescent="0.35">
      <c r="B13" s="8" t="s">
        <v>3</v>
      </c>
      <c r="C13" s="3"/>
      <c r="D13" s="15">
        <f t="shared" ref="D13:G13" si="0">SUM(D11:D12)</f>
        <v>58.900000000000006</v>
      </c>
      <c r="E13" s="15">
        <f t="shared" si="0"/>
        <v>61.2</v>
      </c>
      <c r="F13" s="15">
        <f t="shared" si="0"/>
        <v>65.8</v>
      </c>
      <c r="G13" s="15">
        <f t="shared" si="0"/>
        <v>73.2</v>
      </c>
      <c r="H13" s="15">
        <f t="shared" ref="H13:I13" si="1">SUM(H11:H12)</f>
        <v>73.599999999999994</v>
      </c>
      <c r="I13" s="15">
        <f t="shared" si="1"/>
        <v>80.099999999999994</v>
      </c>
      <c r="J13" s="15">
        <f t="shared" ref="J13:K13" si="2">SUM(J11:J12)</f>
        <v>92.5</v>
      </c>
      <c r="K13" s="15">
        <f t="shared" si="2"/>
        <v>100.89999999999998</v>
      </c>
      <c r="L13" s="15">
        <f t="shared" ref="L13:M13" si="3">SUM(L11:L12)</f>
        <v>108</v>
      </c>
      <c r="M13" s="15">
        <f t="shared" si="3"/>
        <v>131.69999999999999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</row>
    <row r="14" spans="2:36" x14ac:dyDescent="0.35">
      <c r="B14" s="6" t="s">
        <v>4</v>
      </c>
      <c r="C14" s="3"/>
      <c r="D14" s="36"/>
      <c r="E14" s="36"/>
      <c r="F14" s="36"/>
      <c r="G14" s="36"/>
      <c r="H14" s="36"/>
      <c r="I14" s="36"/>
      <c r="J14" s="36"/>
      <c r="K14" s="36"/>
      <c r="L14" s="36"/>
      <c r="M14" s="36"/>
      <c r="O14" s="45"/>
    </row>
    <row r="15" spans="2:36" x14ac:dyDescent="0.35">
      <c r="B15" s="30" t="s">
        <v>29</v>
      </c>
      <c r="C15" s="3"/>
      <c r="D15" s="33">
        <v>12</v>
      </c>
      <c r="E15" s="33">
        <v>15.9</v>
      </c>
      <c r="F15" s="33">
        <v>16</v>
      </c>
      <c r="G15" s="33">
        <v>14.5</v>
      </c>
      <c r="H15" s="33">
        <v>9.9</v>
      </c>
      <c r="I15" s="33">
        <v>14.4</v>
      </c>
      <c r="J15" s="33">
        <v>13.7</v>
      </c>
      <c r="K15" s="33">
        <v>16.600000000000001</v>
      </c>
      <c r="L15" s="33">
        <v>10.6</v>
      </c>
      <c r="M15" s="33">
        <v>25.199999999999996</v>
      </c>
      <c r="O15" s="45"/>
      <c r="P15" s="45"/>
      <c r="Q15" s="45"/>
      <c r="R15" s="45"/>
      <c r="S15" s="45"/>
    </row>
    <row r="16" spans="2:36" x14ac:dyDescent="0.35">
      <c r="B16" s="30" t="s">
        <v>25</v>
      </c>
      <c r="C16" s="3"/>
      <c r="D16" s="33">
        <v>7</v>
      </c>
      <c r="E16" s="33">
        <v>7.1</v>
      </c>
      <c r="F16" s="33">
        <v>6.9</v>
      </c>
      <c r="G16" s="33">
        <v>7.2</v>
      </c>
      <c r="H16" s="33">
        <v>7.4</v>
      </c>
      <c r="I16" s="33">
        <v>7.5</v>
      </c>
      <c r="J16" s="33">
        <v>8.4</v>
      </c>
      <c r="K16" s="33">
        <v>6.1</v>
      </c>
      <c r="L16" s="33">
        <v>7</v>
      </c>
      <c r="M16" s="33">
        <v>7.1999999999999993</v>
      </c>
      <c r="O16" s="45"/>
      <c r="P16" s="44"/>
    </row>
    <row r="17" spans="2:36" x14ac:dyDescent="0.35">
      <c r="B17" s="30" t="s">
        <v>43</v>
      </c>
      <c r="C17" s="3"/>
      <c r="D17" s="33">
        <v>5.9</v>
      </c>
      <c r="E17" s="33">
        <v>5.3</v>
      </c>
      <c r="F17" s="33">
        <v>5.6</v>
      </c>
      <c r="G17" s="33">
        <v>5.6000000000000005</v>
      </c>
      <c r="H17" s="33">
        <v>6.4</v>
      </c>
      <c r="I17" s="33">
        <v>6.4</v>
      </c>
      <c r="J17" s="33">
        <v>6.2</v>
      </c>
      <c r="K17" s="33">
        <v>5.6</v>
      </c>
      <c r="L17" s="33">
        <v>7</v>
      </c>
      <c r="M17" s="33">
        <v>7.3000000000000007</v>
      </c>
      <c r="O17" s="45"/>
      <c r="P17" s="44"/>
    </row>
    <row r="18" spans="2:36" x14ac:dyDescent="0.35">
      <c r="B18" s="30" t="s">
        <v>44</v>
      </c>
      <c r="C18" s="3"/>
      <c r="D18" s="33">
        <v>11.4</v>
      </c>
      <c r="E18" s="33">
        <v>17.2</v>
      </c>
      <c r="F18" s="33">
        <v>16.100000000000001</v>
      </c>
      <c r="G18" s="33">
        <v>12</v>
      </c>
      <c r="H18" s="33">
        <v>10.9</v>
      </c>
      <c r="I18" s="33">
        <v>12.9</v>
      </c>
      <c r="J18" s="33">
        <v>14.9</v>
      </c>
      <c r="K18" s="33">
        <v>14.7</v>
      </c>
      <c r="L18" s="33">
        <v>11.9</v>
      </c>
      <c r="M18" s="33">
        <v>15.499999999999998</v>
      </c>
      <c r="O18" s="45"/>
      <c r="P18" s="44"/>
    </row>
    <row r="19" spans="2:36" x14ac:dyDescent="0.35">
      <c r="B19" s="30" t="s">
        <v>5</v>
      </c>
      <c r="C19" s="3"/>
      <c r="D19" s="33">
        <v>23.7</v>
      </c>
      <c r="E19" s="33">
        <v>23.4</v>
      </c>
      <c r="F19" s="33">
        <v>22.7</v>
      </c>
      <c r="G19" s="33">
        <v>23.4</v>
      </c>
      <c r="H19" s="33">
        <v>24.3</v>
      </c>
      <c r="I19" s="33">
        <v>24.3</v>
      </c>
      <c r="J19" s="33">
        <v>30.4</v>
      </c>
      <c r="K19" s="33">
        <v>26.7</v>
      </c>
      <c r="L19" s="33">
        <v>27.3</v>
      </c>
      <c r="M19" s="33">
        <v>26.400000000000002</v>
      </c>
      <c r="O19" s="45"/>
      <c r="P19" s="44"/>
    </row>
    <row r="20" spans="2:36" x14ac:dyDescent="0.35">
      <c r="B20" s="30" t="s">
        <v>45</v>
      </c>
      <c r="C20" s="3"/>
      <c r="D20" s="33">
        <v>2.7</v>
      </c>
      <c r="E20" s="33">
        <v>2.6</v>
      </c>
      <c r="F20" s="33">
        <v>2.7</v>
      </c>
      <c r="G20" s="33">
        <v>2.6</v>
      </c>
      <c r="H20" s="33">
        <v>2.7</v>
      </c>
      <c r="I20" s="33">
        <v>2.8</v>
      </c>
      <c r="J20" s="33">
        <v>2.8</v>
      </c>
      <c r="K20" s="33">
        <v>2.7</v>
      </c>
      <c r="L20" s="33">
        <v>2.7</v>
      </c>
      <c r="M20" s="33">
        <v>2.8999999999999995</v>
      </c>
      <c r="O20" s="45"/>
      <c r="P20" s="44"/>
    </row>
    <row r="21" spans="2:36" x14ac:dyDescent="0.35">
      <c r="B21" s="30" t="s">
        <v>7</v>
      </c>
      <c r="C21" s="3"/>
      <c r="D21" s="32">
        <v>8.6999999999999993</v>
      </c>
      <c r="E21" s="32">
        <v>10.7</v>
      </c>
      <c r="F21" s="32">
        <v>6.3999999999999995</v>
      </c>
      <c r="G21" s="32">
        <v>6</v>
      </c>
      <c r="H21" s="32">
        <v>6.6</v>
      </c>
      <c r="I21" s="32">
        <v>6.1</v>
      </c>
      <c r="J21" s="33">
        <v>13.5</v>
      </c>
      <c r="K21" s="33">
        <v>7.5</v>
      </c>
      <c r="L21" s="33">
        <v>6.3</v>
      </c>
      <c r="M21" s="33">
        <v>6.2</v>
      </c>
      <c r="O21" s="45"/>
      <c r="P21" s="44"/>
    </row>
    <row r="22" spans="2:36" x14ac:dyDescent="0.35">
      <c r="B22" s="8" t="s">
        <v>6</v>
      </c>
      <c r="C22" s="3"/>
      <c r="D22" s="17">
        <f t="shared" ref="D22:G22" si="4">SUM(D15:D21)</f>
        <v>71.400000000000006</v>
      </c>
      <c r="E22" s="17">
        <f t="shared" si="4"/>
        <v>82.2</v>
      </c>
      <c r="F22" s="17">
        <f t="shared" si="4"/>
        <v>76.400000000000006</v>
      </c>
      <c r="G22" s="17">
        <f t="shared" si="4"/>
        <v>71.3</v>
      </c>
      <c r="H22" s="17">
        <f t="shared" ref="H22:M22" si="5">SUM(H15:H21)</f>
        <v>68.2</v>
      </c>
      <c r="I22" s="17">
        <f t="shared" si="5"/>
        <v>74.399999999999991</v>
      </c>
      <c r="J22" s="56">
        <f t="shared" si="5"/>
        <v>89.899999999999991</v>
      </c>
      <c r="K22" s="56">
        <f t="shared" si="5"/>
        <v>79.900000000000006</v>
      </c>
      <c r="L22" s="56">
        <f t="shared" si="5"/>
        <v>72.8</v>
      </c>
      <c r="M22" s="56">
        <f t="shared" si="5"/>
        <v>90.7</v>
      </c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</row>
    <row r="23" spans="2:36" x14ac:dyDescent="0.35">
      <c r="B23" s="6" t="s">
        <v>8</v>
      </c>
      <c r="C23" s="3"/>
      <c r="D23" s="74"/>
      <c r="E23" s="74"/>
      <c r="F23" s="74"/>
      <c r="G23" s="74"/>
      <c r="H23" s="43"/>
      <c r="I23" s="43"/>
      <c r="J23" s="43"/>
      <c r="K23" s="43"/>
      <c r="L23" s="43"/>
      <c r="M23" s="43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2:36" x14ac:dyDescent="0.35">
      <c r="B24" s="7" t="s">
        <v>9</v>
      </c>
      <c r="C24" s="3"/>
      <c r="D24" s="54">
        <v>1.5999999999999999</v>
      </c>
      <c r="E24" s="54">
        <v>1.4</v>
      </c>
      <c r="F24" s="54">
        <v>1.7</v>
      </c>
      <c r="G24" s="54">
        <v>1.8</v>
      </c>
      <c r="H24" s="33">
        <v>0.7</v>
      </c>
      <c r="I24" s="33">
        <v>1.5000000000000002</v>
      </c>
      <c r="J24" s="33">
        <v>1.5</v>
      </c>
      <c r="K24" s="33">
        <v>1.2999999999999998</v>
      </c>
      <c r="L24" s="33">
        <v>1.3</v>
      </c>
      <c r="M24" s="33">
        <v>1.2</v>
      </c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</row>
    <row r="25" spans="2:36" x14ac:dyDescent="0.35">
      <c r="B25" s="7" t="s">
        <v>39</v>
      </c>
      <c r="C25" s="3"/>
      <c r="D25" s="54">
        <v>0</v>
      </c>
      <c r="E25" s="54">
        <v>0</v>
      </c>
      <c r="F25" s="54">
        <v>0</v>
      </c>
      <c r="G25" s="54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54">
        <v>0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</row>
    <row r="26" spans="2:36" x14ac:dyDescent="0.35">
      <c r="B26" s="7" t="s">
        <v>10</v>
      </c>
      <c r="C26" s="3"/>
      <c r="D26" s="54">
        <v>0</v>
      </c>
      <c r="E26" s="54">
        <v>0</v>
      </c>
      <c r="F26" s="54">
        <v>0</v>
      </c>
      <c r="G26" s="54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54">
        <v>0</v>
      </c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</row>
    <row r="27" spans="2:36" x14ac:dyDescent="0.35">
      <c r="B27" s="7" t="s">
        <v>22</v>
      </c>
      <c r="C27" s="3"/>
      <c r="D27" s="54">
        <v>0</v>
      </c>
      <c r="E27" s="54">
        <v>0</v>
      </c>
      <c r="F27" s="54">
        <v>0</v>
      </c>
      <c r="G27" s="54">
        <v>0</v>
      </c>
      <c r="H27" s="33">
        <v>-33.4</v>
      </c>
      <c r="I27" s="16">
        <v>0</v>
      </c>
      <c r="J27" s="33">
        <v>0</v>
      </c>
      <c r="K27" s="33">
        <v>0</v>
      </c>
      <c r="L27" s="33">
        <v>0</v>
      </c>
      <c r="M27" s="54">
        <v>0</v>
      </c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</row>
    <row r="28" spans="2:36" ht="14.5" customHeight="1" x14ac:dyDescent="0.35">
      <c r="B28" s="7" t="s">
        <v>23</v>
      </c>
      <c r="C28" s="3"/>
      <c r="D28" s="54">
        <v>0</v>
      </c>
      <c r="E28" s="54">
        <v>0</v>
      </c>
      <c r="F28" s="54">
        <v>0</v>
      </c>
      <c r="G28" s="54">
        <v>0</v>
      </c>
      <c r="H28" s="33">
        <v>0.2</v>
      </c>
      <c r="I28" s="33">
        <v>-0.1</v>
      </c>
      <c r="J28" s="33">
        <v>0</v>
      </c>
      <c r="K28" s="33">
        <v>0.9</v>
      </c>
      <c r="L28" s="33">
        <v>-0.4</v>
      </c>
      <c r="M28" s="33">
        <v>7.9</v>
      </c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</row>
    <row r="29" spans="2:36" x14ac:dyDescent="0.35">
      <c r="B29" s="7" t="s">
        <v>11</v>
      </c>
      <c r="C29" s="3"/>
      <c r="D29" s="54">
        <v>0</v>
      </c>
      <c r="E29" s="54">
        <v>0</v>
      </c>
      <c r="F29" s="54">
        <v>0</v>
      </c>
      <c r="G29" s="54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54">
        <v>0</v>
      </c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</row>
    <row r="30" spans="2:36" x14ac:dyDescent="0.35">
      <c r="B30" s="7" t="s">
        <v>12</v>
      </c>
      <c r="C30" s="3"/>
      <c r="D30" s="71">
        <v>-0.1</v>
      </c>
      <c r="E30" s="71">
        <v>0.2</v>
      </c>
      <c r="F30" s="71">
        <v>-0.2</v>
      </c>
      <c r="G30" s="71">
        <v>-0.19999999999999998</v>
      </c>
      <c r="H30" s="32">
        <v>0.5</v>
      </c>
      <c r="I30" s="32">
        <v>-0.3</v>
      </c>
      <c r="J30" s="32">
        <v>0.2</v>
      </c>
      <c r="K30" s="32">
        <v>1.2999999999999998</v>
      </c>
      <c r="L30" s="32">
        <v>0.4</v>
      </c>
      <c r="M30" s="32">
        <v>20.400000000000002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</row>
    <row r="31" spans="2:36" x14ac:dyDescent="0.35">
      <c r="B31" s="8" t="s">
        <v>13</v>
      </c>
      <c r="C31" s="3"/>
      <c r="D31" s="17">
        <f t="shared" ref="D31:G31" si="6">SUM(D24:D30)</f>
        <v>1.4999999999999998</v>
      </c>
      <c r="E31" s="17">
        <f t="shared" si="6"/>
        <v>1.5999999999999999</v>
      </c>
      <c r="F31" s="17">
        <f t="shared" si="6"/>
        <v>1.5</v>
      </c>
      <c r="G31" s="17">
        <f t="shared" si="6"/>
        <v>1.6</v>
      </c>
      <c r="H31" s="17">
        <f t="shared" ref="H31:K31" si="7">SUM(H24:H30)</f>
        <v>-31.999999999999993</v>
      </c>
      <c r="I31" s="17">
        <f t="shared" si="7"/>
        <v>1.1000000000000001</v>
      </c>
      <c r="J31" s="17">
        <f t="shared" si="7"/>
        <v>1.7</v>
      </c>
      <c r="K31" s="17">
        <f t="shared" si="7"/>
        <v>3.4999999999999996</v>
      </c>
      <c r="L31" s="17">
        <f t="shared" ref="L31:M31" si="8">SUM(L24:L30)</f>
        <v>1.3</v>
      </c>
      <c r="M31" s="17">
        <f t="shared" si="8"/>
        <v>29.5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</row>
    <row r="32" spans="2:36" x14ac:dyDescent="0.35">
      <c r="B32" s="6" t="s">
        <v>21</v>
      </c>
      <c r="C32" s="3"/>
      <c r="D32" s="17">
        <f t="shared" ref="D32:G32" si="9">+D13-D22-D31</f>
        <v>-14</v>
      </c>
      <c r="E32" s="17">
        <f t="shared" si="9"/>
        <v>-22.6</v>
      </c>
      <c r="F32" s="17">
        <f t="shared" si="9"/>
        <v>-12.100000000000009</v>
      </c>
      <c r="G32" s="17">
        <f t="shared" si="9"/>
        <v>0.3000000000000056</v>
      </c>
      <c r="H32" s="17">
        <f t="shared" ref="H32:M32" si="10">+H13-H22-H31</f>
        <v>37.399999999999984</v>
      </c>
      <c r="I32" s="17">
        <f t="shared" si="10"/>
        <v>4.6000000000000032</v>
      </c>
      <c r="J32" s="17">
        <f t="shared" si="10"/>
        <v>0.90000000000000857</v>
      </c>
      <c r="K32" s="17">
        <f t="shared" si="10"/>
        <v>17.499999999999972</v>
      </c>
      <c r="L32" s="17">
        <f t="shared" si="10"/>
        <v>33.900000000000006</v>
      </c>
      <c r="M32" s="17">
        <f t="shared" si="10"/>
        <v>11.499999999999986</v>
      </c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</row>
    <row r="33" spans="2:36" x14ac:dyDescent="0.35">
      <c r="B33" s="7" t="s">
        <v>37</v>
      </c>
      <c r="C33" s="3"/>
      <c r="D33" s="71">
        <v>0</v>
      </c>
      <c r="E33" s="71">
        <v>0</v>
      </c>
      <c r="F33" s="71">
        <v>0</v>
      </c>
      <c r="G33" s="71">
        <v>0.1</v>
      </c>
      <c r="H33" s="32">
        <v>3.2</v>
      </c>
      <c r="I33" s="14">
        <v>-1.8000000000000003</v>
      </c>
      <c r="J33" s="14">
        <v>0.40000000000000013</v>
      </c>
      <c r="K33" s="14">
        <v>0.7</v>
      </c>
      <c r="L33" s="14">
        <v>5.0999999999999996</v>
      </c>
      <c r="M33" s="14">
        <v>2.4000000000000004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</row>
    <row r="34" spans="2:36" ht="16" thickBot="1" x14ac:dyDescent="0.4">
      <c r="B34" s="6" t="s">
        <v>19</v>
      </c>
      <c r="C34" s="3"/>
      <c r="D34" s="18">
        <f t="shared" ref="D34:G34" si="11">+D32-D33</f>
        <v>-14</v>
      </c>
      <c r="E34" s="18">
        <f t="shared" si="11"/>
        <v>-22.6</v>
      </c>
      <c r="F34" s="18">
        <f t="shared" si="11"/>
        <v>-12.100000000000009</v>
      </c>
      <c r="G34" s="18">
        <f t="shared" si="11"/>
        <v>0.20000000000000559</v>
      </c>
      <c r="H34" s="18">
        <f t="shared" ref="H34:M34" si="12">+H32-H33</f>
        <v>34.199999999999982</v>
      </c>
      <c r="I34" s="18">
        <f t="shared" si="12"/>
        <v>6.4000000000000039</v>
      </c>
      <c r="J34" s="18">
        <f t="shared" si="12"/>
        <v>0.50000000000000844</v>
      </c>
      <c r="K34" s="18">
        <f t="shared" si="12"/>
        <v>16.799999999999972</v>
      </c>
      <c r="L34" s="18">
        <f t="shared" si="12"/>
        <v>28.800000000000004</v>
      </c>
      <c r="M34" s="18">
        <f t="shared" si="12"/>
        <v>9.0999999999999854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</row>
    <row r="35" spans="2:36" ht="16" thickTop="1" x14ac:dyDescent="0.35">
      <c r="B35" s="6"/>
      <c r="C35" s="3"/>
      <c r="D35" s="59"/>
      <c r="E35" s="59"/>
      <c r="F35" s="59"/>
      <c r="G35" s="59"/>
      <c r="H35" s="59"/>
      <c r="I35" s="59"/>
      <c r="J35" s="43"/>
      <c r="K35" s="59"/>
      <c r="L35" s="59"/>
    </row>
    <row r="36" spans="2:36" x14ac:dyDescent="0.35">
      <c r="B36" s="39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2:36" x14ac:dyDescent="0.35">
      <c r="B37" s="46" t="s">
        <v>49</v>
      </c>
      <c r="C37" s="46"/>
      <c r="D37" s="62"/>
      <c r="E37" s="62"/>
      <c r="F37" s="62"/>
      <c r="G37" s="62"/>
      <c r="H37" s="62"/>
      <c r="I37" s="62"/>
      <c r="J37" s="62"/>
      <c r="K37" s="62"/>
      <c r="L37" s="62"/>
      <c r="M37" s="62"/>
    </row>
    <row r="38" spans="2:36" x14ac:dyDescent="0.35">
      <c r="B38" s="47" t="s">
        <v>14</v>
      </c>
      <c r="C38" s="47"/>
      <c r="D38" s="47"/>
      <c r="E38" s="47"/>
      <c r="F38" s="47"/>
      <c r="G38" s="47"/>
      <c r="H38" s="47"/>
      <c r="I38" s="47"/>
      <c r="J38" s="47"/>
      <c r="K38" s="47"/>
      <c r="L38" s="63"/>
      <c r="M38" s="63"/>
    </row>
    <row r="39" spans="2:36" x14ac:dyDescent="0.35">
      <c r="B39" s="47" t="s">
        <v>15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1" spans="2:36" x14ac:dyDescent="0.35">
      <c r="D41" s="69" t="s">
        <v>52</v>
      </c>
      <c r="E41" s="69" t="s">
        <v>53</v>
      </c>
      <c r="F41" s="69" t="str">
        <f t="shared" ref="F41:G41" si="13">F$8</f>
        <v>Q3 2023</v>
      </c>
      <c r="G41" s="69" t="str">
        <f t="shared" si="13"/>
        <v>Q4 2023</v>
      </c>
      <c r="H41" s="4" t="str">
        <f t="shared" ref="H41:M41" si="14">H$8</f>
        <v>Q1 2024</v>
      </c>
      <c r="I41" s="4" t="str">
        <f t="shared" si="14"/>
        <v>Q2 2024</v>
      </c>
      <c r="J41" s="4" t="str">
        <f t="shared" si="14"/>
        <v>Q3 2024</v>
      </c>
      <c r="K41" s="4" t="str">
        <f t="shared" si="14"/>
        <v>Q4 2024</v>
      </c>
      <c r="L41" s="4" t="str">
        <f t="shared" si="14"/>
        <v>Q1 2025</v>
      </c>
      <c r="M41" s="4" t="str">
        <f t="shared" si="14"/>
        <v>Q2 2025</v>
      </c>
    </row>
    <row r="43" spans="2:36" x14ac:dyDescent="0.35">
      <c r="B43" s="34" t="s">
        <v>16</v>
      </c>
      <c r="D43" s="19">
        <f t="shared" ref="D43:G43" si="15">+D22</f>
        <v>71.400000000000006</v>
      </c>
      <c r="E43" s="19">
        <f t="shared" si="15"/>
        <v>82.2</v>
      </c>
      <c r="F43" s="19">
        <f t="shared" si="15"/>
        <v>76.400000000000006</v>
      </c>
      <c r="G43" s="19">
        <f t="shared" si="15"/>
        <v>71.3</v>
      </c>
      <c r="H43" s="19">
        <f t="shared" ref="H43:I43" si="16">+H22</f>
        <v>68.2</v>
      </c>
      <c r="I43" s="19">
        <f t="shared" si="16"/>
        <v>74.399999999999991</v>
      </c>
      <c r="J43" s="19">
        <f t="shared" ref="J43:K43" si="17">+J22</f>
        <v>89.899999999999991</v>
      </c>
      <c r="K43" s="19">
        <f t="shared" si="17"/>
        <v>79.900000000000006</v>
      </c>
      <c r="L43" s="19">
        <f t="shared" ref="L43:M43" si="18">+L22</f>
        <v>72.8</v>
      </c>
      <c r="M43" s="19">
        <f t="shared" si="18"/>
        <v>90.7</v>
      </c>
      <c r="O43" s="45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</row>
    <row r="44" spans="2:36" x14ac:dyDescent="0.35">
      <c r="B44" s="30" t="s">
        <v>44</v>
      </c>
      <c r="D44" s="16">
        <f t="shared" ref="D44:G44" si="19">-D18</f>
        <v>-11.4</v>
      </c>
      <c r="E44" s="16">
        <f t="shared" si="19"/>
        <v>-17.2</v>
      </c>
      <c r="F44" s="16">
        <f t="shared" si="19"/>
        <v>-16.100000000000001</v>
      </c>
      <c r="G44" s="16">
        <f t="shared" si="19"/>
        <v>-12</v>
      </c>
      <c r="H44" s="16">
        <f t="shared" ref="H44:L47" si="20">-H18</f>
        <v>-10.9</v>
      </c>
      <c r="I44" s="16">
        <f t="shared" si="20"/>
        <v>-12.9</v>
      </c>
      <c r="J44" s="16">
        <f t="shared" si="20"/>
        <v>-14.9</v>
      </c>
      <c r="K44" s="16">
        <f t="shared" si="20"/>
        <v>-14.7</v>
      </c>
      <c r="L44" s="16">
        <f t="shared" si="20"/>
        <v>-11.9</v>
      </c>
      <c r="M44" s="16">
        <f>-M18</f>
        <v>-15.499999999999998</v>
      </c>
      <c r="O44" s="45"/>
      <c r="P44" s="44"/>
    </row>
    <row r="45" spans="2:36" x14ac:dyDescent="0.35">
      <c r="B45" s="30" t="s">
        <v>5</v>
      </c>
      <c r="D45" s="16">
        <f t="shared" ref="D45:G45" si="21">-D19</f>
        <v>-23.7</v>
      </c>
      <c r="E45" s="16">
        <f t="shared" si="21"/>
        <v>-23.4</v>
      </c>
      <c r="F45" s="16">
        <f t="shared" si="21"/>
        <v>-22.7</v>
      </c>
      <c r="G45" s="16">
        <f t="shared" si="21"/>
        <v>-23.4</v>
      </c>
      <c r="H45" s="16">
        <f t="shared" si="20"/>
        <v>-24.3</v>
      </c>
      <c r="I45" s="16">
        <f t="shared" si="20"/>
        <v>-24.3</v>
      </c>
      <c r="J45" s="16">
        <f t="shared" si="20"/>
        <v>-30.4</v>
      </c>
      <c r="K45" s="16">
        <f t="shared" si="20"/>
        <v>-26.7</v>
      </c>
      <c r="L45" s="16">
        <f t="shared" si="20"/>
        <v>-27.3</v>
      </c>
      <c r="M45" s="16">
        <f t="shared" ref="M45:M47" si="22">-M19</f>
        <v>-26.400000000000002</v>
      </c>
      <c r="O45" s="45"/>
      <c r="P45" s="44"/>
    </row>
    <row r="46" spans="2:36" x14ac:dyDescent="0.35">
      <c r="B46" s="30" t="s">
        <v>45</v>
      </c>
      <c r="D46" s="16">
        <f t="shared" ref="D46:G46" si="23">-D20</f>
        <v>-2.7</v>
      </c>
      <c r="E46" s="16">
        <f t="shared" si="23"/>
        <v>-2.6</v>
      </c>
      <c r="F46" s="16">
        <f t="shared" si="23"/>
        <v>-2.7</v>
      </c>
      <c r="G46" s="16">
        <f t="shared" si="23"/>
        <v>-2.6</v>
      </c>
      <c r="H46" s="16">
        <f t="shared" si="20"/>
        <v>-2.7</v>
      </c>
      <c r="I46" s="16">
        <f t="shared" si="20"/>
        <v>-2.8</v>
      </c>
      <c r="J46" s="16">
        <f t="shared" si="20"/>
        <v>-2.8</v>
      </c>
      <c r="K46" s="16">
        <f t="shared" si="20"/>
        <v>-2.7</v>
      </c>
      <c r="L46" s="16">
        <f t="shared" si="20"/>
        <v>-2.7</v>
      </c>
      <c r="M46" s="16">
        <f t="shared" si="22"/>
        <v>-2.8999999999999995</v>
      </c>
      <c r="O46" s="45"/>
      <c r="P46" s="44"/>
    </row>
    <row r="47" spans="2:36" x14ac:dyDescent="0.35">
      <c r="B47" s="30" t="s">
        <v>7</v>
      </c>
      <c r="D47" s="16">
        <f t="shared" ref="D47:G47" si="24">-D21</f>
        <v>-8.6999999999999993</v>
      </c>
      <c r="E47" s="16">
        <f t="shared" si="24"/>
        <v>-10.7</v>
      </c>
      <c r="F47" s="16">
        <f t="shared" si="24"/>
        <v>-6.3999999999999995</v>
      </c>
      <c r="G47" s="16">
        <f t="shared" si="24"/>
        <v>-6</v>
      </c>
      <c r="H47" s="16">
        <f t="shared" si="20"/>
        <v>-6.6</v>
      </c>
      <c r="I47" s="16">
        <f t="shared" si="20"/>
        <v>-6.1</v>
      </c>
      <c r="J47" s="16">
        <f t="shared" si="20"/>
        <v>-13.5</v>
      </c>
      <c r="K47" s="16">
        <f t="shared" si="20"/>
        <v>-7.5</v>
      </c>
      <c r="L47" s="16">
        <f t="shared" si="20"/>
        <v>-6.3</v>
      </c>
      <c r="M47" s="16">
        <f t="shared" si="22"/>
        <v>-6.2</v>
      </c>
      <c r="O47" s="45"/>
      <c r="P47" s="44"/>
    </row>
    <row r="48" spans="2:36" ht="16" thickBot="1" x14ac:dyDescent="0.4">
      <c r="B48" s="29" t="s">
        <v>50</v>
      </c>
      <c r="D48" s="66">
        <f t="shared" ref="D48:G48" si="25">+SUM(D43:D47)</f>
        <v>24.900000000000009</v>
      </c>
      <c r="E48" s="66">
        <f t="shared" si="25"/>
        <v>28.3</v>
      </c>
      <c r="F48" s="66">
        <f t="shared" si="25"/>
        <v>28.500000000000007</v>
      </c>
      <c r="G48" s="66">
        <f t="shared" si="25"/>
        <v>27.299999999999997</v>
      </c>
      <c r="H48" s="66">
        <f t="shared" ref="H48:M48" si="26">+SUM(H43:H47)</f>
        <v>23.700000000000003</v>
      </c>
      <c r="I48" s="66">
        <f t="shared" si="26"/>
        <v>28.29999999999999</v>
      </c>
      <c r="J48" s="66">
        <f t="shared" si="26"/>
        <v>28.29999999999999</v>
      </c>
      <c r="K48" s="66">
        <f t="shared" si="26"/>
        <v>28.299999999999997</v>
      </c>
      <c r="L48" s="66">
        <f t="shared" si="26"/>
        <v>24.599999999999994</v>
      </c>
      <c r="M48" s="66">
        <f t="shared" si="26"/>
        <v>39.699999999999996</v>
      </c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2:36" ht="16" thickTop="1" x14ac:dyDescent="0.35"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2:36" x14ac:dyDescent="0.35"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2:36" x14ac:dyDescent="0.35">
      <c r="B51" s="46" t="s">
        <v>46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</row>
    <row r="52" spans="2:36" x14ac:dyDescent="0.35">
      <c r="B52" s="47" t="s">
        <v>14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</row>
    <row r="53" spans="2:36" x14ac:dyDescent="0.35">
      <c r="B53" s="47" t="s">
        <v>15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</row>
    <row r="54" spans="2:36" x14ac:dyDescent="0.35">
      <c r="D54" s="38"/>
      <c r="E54" s="38"/>
      <c r="F54" s="38"/>
      <c r="G54" s="38"/>
      <c r="H54" s="38"/>
      <c r="I54" s="37"/>
      <c r="J54" s="37"/>
      <c r="K54" s="37"/>
      <c r="L54" s="37"/>
      <c r="M54" s="37"/>
    </row>
    <row r="55" spans="2:36" x14ac:dyDescent="0.35">
      <c r="D55" s="69" t="s">
        <v>52</v>
      </c>
      <c r="E55" s="69" t="s">
        <v>53</v>
      </c>
      <c r="F55" s="69" t="str">
        <f t="shared" ref="F55:G55" si="27">F$8</f>
        <v>Q3 2023</v>
      </c>
      <c r="G55" s="69" t="str">
        <f t="shared" si="27"/>
        <v>Q4 2023</v>
      </c>
      <c r="H55" s="4" t="str">
        <f t="shared" ref="H55:M55" si="28">H$8</f>
        <v>Q1 2024</v>
      </c>
      <c r="I55" s="4" t="str">
        <f t="shared" si="28"/>
        <v>Q2 2024</v>
      </c>
      <c r="J55" s="4" t="str">
        <f t="shared" si="28"/>
        <v>Q3 2024</v>
      </c>
      <c r="K55" s="4" t="str">
        <f t="shared" si="28"/>
        <v>Q4 2024</v>
      </c>
      <c r="L55" s="4" t="str">
        <f t="shared" si="28"/>
        <v>Q1 2025</v>
      </c>
      <c r="M55" s="4" t="str">
        <f t="shared" si="28"/>
        <v>Q2 2025</v>
      </c>
    </row>
    <row r="57" spans="2:36" x14ac:dyDescent="0.35">
      <c r="B57" s="29" t="s">
        <v>34</v>
      </c>
      <c r="D57" s="19">
        <f t="shared" ref="D57:G57" si="29">D13</f>
        <v>58.900000000000006</v>
      </c>
      <c r="E57" s="19">
        <f t="shared" si="29"/>
        <v>61.2</v>
      </c>
      <c r="F57" s="19">
        <f t="shared" si="29"/>
        <v>65.8</v>
      </c>
      <c r="G57" s="19">
        <f t="shared" si="29"/>
        <v>73.2</v>
      </c>
      <c r="H57" s="19">
        <f t="shared" ref="H57:M57" si="30">H13</f>
        <v>73.599999999999994</v>
      </c>
      <c r="I57" s="19">
        <f t="shared" si="30"/>
        <v>80.099999999999994</v>
      </c>
      <c r="J57" s="19">
        <f t="shared" si="30"/>
        <v>92.5</v>
      </c>
      <c r="K57" s="19">
        <f t="shared" si="30"/>
        <v>100.89999999999998</v>
      </c>
      <c r="L57" s="19">
        <f t="shared" si="30"/>
        <v>108</v>
      </c>
      <c r="M57" s="19">
        <f t="shared" si="30"/>
        <v>131.69999999999999</v>
      </c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</row>
    <row r="58" spans="2:36" x14ac:dyDescent="0.35">
      <c r="B58" s="30" t="s">
        <v>50</v>
      </c>
      <c r="D58" s="14">
        <f t="shared" ref="D58:G58" si="31">-D48</f>
        <v>-24.900000000000009</v>
      </c>
      <c r="E58" s="14">
        <f t="shared" si="31"/>
        <v>-28.3</v>
      </c>
      <c r="F58" s="14">
        <f t="shared" si="31"/>
        <v>-28.500000000000007</v>
      </c>
      <c r="G58" s="14">
        <f t="shared" si="31"/>
        <v>-27.299999999999997</v>
      </c>
      <c r="H58" s="14">
        <f t="shared" ref="H58:M58" si="32">-H48</f>
        <v>-23.700000000000003</v>
      </c>
      <c r="I58" s="14">
        <f t="shared" si="32"/>
        <v>-28.29999999999999</v>
      </c>
      <c r="J58" s="14">
        <f t="shared" si="32"/>
        <v>-28.29999999999999</v>
      </c>
      <c r="K58" s="14">
        <f t="shared" si="32"/>
        <v>-28.299999999999997</v>
      </c>
      <c r="L58" s="14">
        <f t="shared" si="32"/>
        <v>-24.599999999999994</v>
      </c>
      <c r="M58" s="14">
        <f t="shared" si="32"/>
        <v>-39.699999999999996</v>
      </c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</row>
    <row r="59" spans="2:36" ht="16" thickBot="1" x14ac:dyDescent="0.4">
      <c r="B59" s="29" t="s">
        <v>47</v>
      </c>
      <c r="D59" s="18">
        <f t="shared" ref="D59:G59" si="33">+SUM(D57:D58)</f>
        <v>34</v>
      </c>
      <c r="E59" s="18">
        <f t="shared" si="33"/>
        <v>32.900000000000006</v>
      </c>
      <c r="F59" s="18">
        <f t="shared" si="33"/>
        <v>37.29999999999999</v>
      </c>
      <c r="G59" s="18">
        <f t="shared" si="33"/>
        <v>45.900000000000006</v>
      </c>
      <c r="H59" s="18">
        <f t="shared" ref="H59" si="34">+SUM(H57:H58)</f>
        <v>49.899999999999991</v>
      </c>
      <c r="I59" s="18">
        <f t="shared" ref="I59:J59" si="35">+SUM(I57:I58)</f>
        <v>51.800000000000004</v>
      </c>
      <c r="J59" s="18">
        <f t="shared" si="35"/>
        <v>64.200000000000017</v>
      </c>
      <c r="K59" s="18">
        <f t="shared" ref="K59:L59" si="36">+SUM(K57:K58)</f>
        <v>72.59999999999998</v>
      </c>
      <c r="L59" s="18">
        <f t="shared" si="36"/>
        <v>83.4</v>
      </c>
      <c r="M59" s="18">
        <f t="shared" ref="M59" si="37">+SUM(M57:M58)</f>
        <v>92</v>
      </c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</row>
    <row r="60" spans="2:36" ht="16" thickTop="1" x14ac:dyDescent="0.35">
      <c r="B60" s="29" t="s">
        <v>48</v>
      </c>
      <c r="D60" s="53">
        <f t="shared" ref="D60:G60" si="38">D59/D57</f>
        <v>0.57724957555178258</v>
      </c>
      <c r="E60" s="53">
        <f t="shared" si="38"/>
        <v>0.53758169934640532</v>
      </c>
      <c r="F60" s="53">
        <f t="shared" si="38"/>
        <v>0.56686930091185395</v>
      </c>
      <c r="G60" s="53">
        <f t="shared" si="38"/>
        <v>0.62704918032786894</v>
      </c>
      <c r="H60" s="53">
        <f t="shared" ref="H60" si="39">H59/H57</f>
        <v>0.67798913043478259</v>
      </c>
      <c r="I60" s="53">
        <f t="shared" ref="I60:J60" si="40">I59/I57</f>
        <v>0.64669163545568054</v>
      </c>
      <c r="J60" s="53">
        <f t="shared" si="40"/>
        <v>0.69405405405405429</v>
      </c>
      <c r="K60" s="53">
        <f t="shared" ref="K60:L60" si="41">K59/K57</f>
        <v>0.71952428146679881</v>
      </c>
      <c r="L60" s="53">
        <f t="shared" si="41"/>
        <v>0.77222222222222225</v>
      </c>
      <c r="M60" s="53">
        <f t="shared" ref="M60" si="42">M59/M57</f>
        <v>0.69855732725892183</v>
      </c>
      <c r="O60" s="68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</row>
    <row r="61" spans="2:36" x14ac:dyDescent="0.35">
      <c r="B61" s="60"/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2:36" x14ac:dyDescent="0.35">
      <c r="B62" s="39"/>
      <c r="D62" s="51"/>
      <c r="E62" s="51"/>
      <c r="F62" s="51"/>
      <c r="G62" s="51"/>
      <c r="H62" s="51"/>
      <c r="I62" s="51"/>
      <c r="J62" s="51"/>
      <c r="K62" s="51"/>
      <c r="L62" s="51"/>
      <c r="M62" s="51"/>
    </row>
    <row r="63" spans="2:36" x14ac:dyDescent="0.35">
      <c r="B63" s="39"/>
      <c r="D63" s="52"/>
      <c r="E63" s="52"/>
      <c r="F63" s="52"/>
      <c r="G63" s="52"/>
      <c r="H63" s="52"/>
      <c r="I63" s="52"/>
      <c r="J63" s="52"/>
      <c r="K63" s="52"/>
      <c r="L63" s="52"/>
      <c r="M63" s="52"/>
    </row>
    <row r="64" spans="2:36" x14ac:dyDescent="0.35">
      <c r="B64" s="48" t="s">
        <v>28</v>
      </c>
      <c r="C64" s="48"/>
      <c r="D64" s="48"/>
      <c r="E64" s="48"/>
      <c r="F64" s="48"/>
      <c r="G64" s="48"/>
      <c r="H64" s="48"/>
      <c r="I64" s="48"/>
      <c r="J64" s="48"/>
      <c r="K64" s="48"/>
      <c r="L64" s="64"/>
      <c r="M64" s="64"/>
    </row>
    <row r="65" spans="2:34" x14ac:dyDescent="0.35">
      <c r="B65" s="48" t="s">
        <v>20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65"/>
    </row>
    <row r="66" spans="2:34" x14ac:dyDescent="0.35">
      <c r="B66" s="49" t="s">
        <v>14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</row>
    <row r="67" spans="2:34" x14ac:dyDescent="0.35">
      <c r="B67" s="49" t="s">
        <v>15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</row>
    <row r="68" spans="2:34" x14ac:dyDescent="0.35">
      <c r="B68" s="9"/>
      <c r="C68" s="9"/>
    </row>
    <row r="69" spans="2:34" x14ac:dyDescent="0.35">
      <c r="B69" s="9"/>
      <c r="C69" s="9"/>
      <c r="D69" s="69" t="s">
        <v>52</v>
      </c>
      <c r="E69" s="69" t="s">
        <v>53</v>
      </c>
      <c r="F69" s="69" t="str">
        <f t="shared" ref="F69:G69" si="43">F$8</f>
        <v>Q3 2023</v>
      </c>
      <c r="G69" s="69" t="str">
        <f t="shared" si="43"/>
        <v>Q4 2023</v>
      </c>
      <c r="H69" s="4" t="str">
        <f t="shared" ref="H69:M69" si="44">H$8</f>
        <v>Q1 2024</v>
      </c>
      <c r="I69" s="4" t="str">
        <f t="shared" si="44"/>
        <v>Q2 2024</v>
      </c>
      <c r="J69" s="4" t="str">
        <f t="shared" si="44"/>
        <v>Q3 2024</v>
      </c>
      <c r="K69" s="4" t="str">
        <f t="shared" si="44"/>
        <v>Q4 2024</v>
      </c>
      <c r="L69" s="4" t="str">
        <f t="shared" si="44"/>
        <v>Q1 2025</v>
      </c>
      <c r="M69" s="4" t="str">
        <f t="shared" si="44"/>
        <v>Q2 2025</v>
      </c>
    </row>
    <row r="70" spans="2:34" x14ac:dyDescent="0.35">
      <c r="B70" s="10"/>
      <c r="C70" s="1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2:34" x14ac:dyDescent="0.35">
      <c r="B71" s="11" t="s">
        <v>19</v>
      </c>
      <c r="C71" s="10"/>
      <c r="D71" s="21">
        <f t="shared" ref="D71:G71" si="45">+D34</f>
        <v>-14</v>
      </c>
      <c r="E71" s="21">
        <f t="shared" si="45"/>
        <v>-22.6</v>
      </c>
      <c r="F71" s="21">
        <f t="shared" si="45"/>
        <v>-12.100000000000009</v>
      </c>
      <c r="G71" s="21">
        <f t="shared" si="45"/>
        <v>0.20000000000000559</v>
      </c>
      <c r="H71" s="21">
        <f t="shared" ref="H71:M71" si="46">+H34</f>
        <v>34.199999999999982</v>
      </c>
      <c r="I71" s="21">
        <f t="shared" si="46"/>
        <v>6.4000000000000039</v>
      </c>
      <c r="J71" s="21">
        <f t="shared" si="46"/>
        <v>0.50000000000000844</v>
      </c>
      <c r="K71" s="21">
        <f t="shared" si="46"/>
        <v>16.799999999999972</v>
      </c>
      <c r="L71" s="21">
        <f t="shared" si="46"/>
        <v>28.800000000000004</v>
      </c>
      <c r="M71" s="21">
        <f t="shared" si="46"/>
        <v>9.0999999999999854</v>
      </c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73"/>
      <c r="AG71" s="45"/>
      <c r="AH71" s="45"/>
    </row>
    <row r="72" spans="2:34" x14ac:dyDescent="0.35">
      <c r="B72" s="12" t="s">
        <v>9</v>
      </c>
      <c r="C72" s="10"/>
      <c r="D72" s="22">
        <f t="shared" ref="D72:G72" si="47">+D24</f>
        <v>1.5999999999999999</v>
      </c>
      <c r="E72" s="22">
        <f t="shared" si="47"/>
        <v>1.4</v>
      </c>
      <c r="F72" s="22">
        <f t="shared" si="47"/>
        <v>1.7</v>
      </c>
      <c r="G72" s="22">
        <f t="shared" si="47"/>
        <v>1.8</v>
      </c>
      <c r="H72" s="22">
        <f t="shared" ref="H72:M72" si="48">+H24</f>
        <v>0.7</v>
      </c>
      <c r="I72" s="22">
        <f t="shared" si="48"/>
        <v>1.5000000000000002</v>
      </c>
      <c r="J72" s="22">
        <f t="shared" si="48"/>
        <v>1.5</v>
      </c>
      <c r="K72" s="22">
        <f t="shared" si="48"/>
        <v>1.2999999999999998</v>
      </c>
      <c r="L72" s="22">
        <f t="shared" si="48"/>
        <v>1.3</v>
      </c>
      <c r="M72" s="22">
        <f t="shared" si="48"/>
        <v>1.2</v>
      </c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73"/>
      <c r="AG72" s="45"/>
      <c r="AH72" s="45"/>
    </row>
    <row r="73" spans="2:34" x14ac:dyDescent="0.35">
      <c r="B73" s="12" t="s">
        <v>37</v>
      </c>
      <c r="C73" s="10"/>
      <c r="D73" s="22">
        <f t="shared" ref="D73:G73" si="49">+D33</f>
        <v>0</v>
      </c>
      <c r="E73" s="22">
        <f t="shared" si="49"/>
        <v>0</v>
      </c>
      <c r="F73" s="22">
        <f t="shared" si="49"/>
        <v>0</v>
      </c>
      <c r="G73" s="22">
        <f t="shared" si="49"/>
        <v>0.1</v>
      </c>
      <c r="H73" s="22">
        <f t="shared" ref="H73:M73" si="50">+H33</f>
        <v>3.2</v>
      </c>
      <c r="I73" s="22">
        <f t="shared" si="50"/>
        <v>-1.8000000000000003</v>
      </c>
      <c r="J73" s="22">
        <f t="shared" si="50"/>
        <v>0.40000000000000013</v>
      </c>
      <c r="K73" s="22">
        <f t="shared" si="50"/>
        <v>0.7</v>
      </c>
      <c r="L73" s="22">
        <f t="shared" si="50"/>
        <v>5.0999999999999996</v>
      </c>
      <c r="M73" s="22">
        <f t="shared" si="50"/>
        <v>2.4000000000000004</v>
      </c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73"/>
      <c r="AG73" s="45"/>
      <c r="AH73" s="45"/>
    </row>
    <row r="74" spans="2:34" x14ac:dyDescent="0.35">
      <c r="B74" s="12" t="s">
        <v>17</v>
      </c>
      <c r="C74" s="10"/>
      <c r="D74" s="22">
        <v>1.2</v>
      </c>
      <c r="E74" s="22">
        <v>1.3</v>
      </c>
      <c r="F74" s="22">
        <v>1.4</v>
      </c>
      <c r="G74" s="22">
        <v>1.5000000000000007</v>
      </c>
      <c r="H74" s="33">
        <v>1.7</v>
      </c>
      <c r="I74" s="33">
        <v>1.8</v>
      </c>
      <c r="J74" s="33">
        <v>1.7000000000000006</v>
      </c>
      <c r="K74" s="33">
        <v>2.2999999999999994</v>
      </c>
      <c r="L74" s="33">
        <v>1.5</v>
      </c>
      <c r="M74" s="55">
        <v>1.6</v>
      </c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73"/>
      <c r="AG74" s="45"/>
      <c r="AH74" s="45"/>
    </row>
    <row r="75" spans="2:34" x14ac:dyDescent="0.35">
      <c r="B75" s="12" t="s">
        <v>18</v>
      </c>
      <c r="C75" s="10"/>
      <c r="D75" s="22">
        <v>6.8</v>
      </c>
      <c r="E75" s="22">
        <v>6.6</v>
      </c>
      <c r="F75" s="22">
        <v>6.7</v>
      </c>
      <c r="G75" s="22">
        <v>6.5999999999999979</v>
      </c>
      <c r="H75" s="33">
        <v>6.1</v>
      </c>
      <c r="I75" s="33">
        <v>7.7000000000000011</v>
      </c>
      <c r="J75" s="33">
        <v>13.399999999999999</v>
      </c>
      <c r="K75" s="33">
        <v>10.099999999999998</v>
      </c>
      <c r="L75" s="33">
        <v>7.5</v>
      </c>
      <c r="M75" s="55">
        <v>8.3000000000000007</v>
      </c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73"/>
      <c r="AG75" s="45"/>
      <c r="AH75" s="45"/>
    </row>
    <row r="76" spans="2:34" x14ac:dyDescent="0.35">
      <c r="B76" s="12" t="s">
        <v>39</v>
      </c>
      <c r="C76" s="10"/>
      <c r="D76" s="54">
        <f t="shared" ref="D76:G81" si="51">+D25</f>
        <v>0</v>
      </c>
      <c r="E76" s="54">
        <f t="shared" si="51"/>
        <v>0</v>
      </c>
      <c r="F76" s="54">
        <f t="shared" si="51"/>
        <v>0</v>
      </c>
      <c r="G76" s="54">
        <f t="shared" si="51"/>
        <v>0</v>
      </c>
      <c r="H76" s="54">
        <f>+H25</f>
        <v>0</v>
      </c>
      <c r="I76" s="54">
        <f>+I25</f>
        <v>0</v>
      </c>
      <c r="J76" s="54">
        <v>7</v>
      </c>
      <c r="K76" s="54">
        <f>+K25</f>
        <v>0</v>
      </c>
      <c r="L76" s="54">
        <f>+L25</f>
        <v>0</v>
      </c>
      <c r="M76" s="16">
        <f>+M25</f>
        <v>0</v>
      </c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73"/>
      <c r="AG76" s="45"/>
      <c r="AH76" s="45"/>
    </row>
    <row r="77" spans="2:34" x14ac:dyDescent="0.35">
      <c r="B77" s="12" t="s">
        <v>10</v>
      </c>
      <c r="C77" s="10"/>
      <c r="D77" s="54">
        <f t="shared" si="51"/>
        <v>0</v>
      </c>
      <c r="E77" s="54">
        <f t="shared" si="51"/>
        <v>0</v>
      </c>
      <c r="F77" s="54">
        <f t="shared" si="51"/>
        <v>0</v>
      </c>
      <c r="G77" s="54">
        <f t="shared" si="51"/>
        <v>0</v>
      </c>
      <c r="H77" s="54">
        <f t="shared" ref="H77:M77" si="52">+H26</f>
        <v>0</v>
      </c>
      <c r="I77" s="54">
        <f t="shared" si="52"/>
        <v>0</v>
      </c>
      <c r="J77" s="54">
        <f t="shared" si="52"/>
        <v>0</v>
      </c>
      <c r="K77" s="54">
        <f t="shared" si="52"/>
        <v>0</v>
      </c>
      <c r="L77" s="54">
        <f t="shared" si="52"/>
        <v>0</v>
      </c>
      <c r="M77" s="54">
        <f t="shared" si="52"/>
        <v>0</v>
      </c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73"/>
      <c r="AG77" s="45"/>
      <c r="AH77" s="45"/>
    </row>
    <row r="78" spans="2:34" x14ac:dyDescent="0.35">
      <c r="B78" s="12" t="s">
        <v>22</v>
      </c>
      <c r="C78" s="10"/>
      <c r="D78" s="22">
        <f t="shared" si="51"/>
        <v>0</v>
      </c>
      <c r="E78" s="22">
        <f t="shared" si="51"/>
        <v>0</v>
      </c>
      <c r="F78" s="22">
        <f t="shared" si="51"/>
        <v>0</v>
      </c>
      <c r="G78" s="22">
        <f t="shared" si="51"/>
        <v>0</v>
      </c>
      <c r="H78" s="22">
        <f t="shared" ref="H78:M81" si="53">+H27</f>
        <v>-33.4</v>
      </c>
      <c r="I78" s="22">
        <f t="shared" si="53"/>
        <v>0</v>
      </c>
      <c r="J78" s="22">
        <f t="shared" si="53"/>
        <v>0</v>
      </c>
      <c r="K78" s="22">
        <f t="shared" si="53"/>
        <v>0</v>
      </c>
      <c r="L78" s="22">
        <f t="shared" si="53"/>
        <v>0</v>
      </c>
      <c r="M78" s="22">
        <f t="shared" si="53"/>
        <v>0</v>
      </c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73"/>
      <c r="AG78" s="45"/>
      <c r="AH78" s="45"/>
    </row>
    <row r="79" spans="2:34" ht="14.5" customHeight="1" x14ac:dyDescent="0.35">
      <c r="B79" s="12" t="s">
        <v>23</v>
      </c>
      <c r="C79" s="10"/>
      <c r="D79" s="22">
        <f t="shared" si="51"/>
        <v>0</v>
      </c>
      <c r="E79" s="22">
        <f t="shared" si="51"/>
        <v>0</v>
      </c>
      <c r="F79" s="22">
        <f t="shared" si="51"/>
        <v>0</v>
      </c>
      <c r="G79" s="22">
        <f t="shared" si="51"/>
        <v>0</v>
      </c>
      <c r="H79" s="22">
        <f t="shared" si="53"/>
        <v>0.2</v>
      </c>
      <c r="I79" s="22">
        <f t="shared" si="53"/>
        <v>-0.1</v>
      </c>
      <c r="J79" s="22">
        <f t="shared" si="53"/>
        <v>0</v>
      </c>
      <c r="K79" s="22">
        <f t="shared" si="53"/>
        <v>0.9</v>
      </c>
      <c r="L79" s="22">
        <f t="shared" si="53"/>
        <v>-0.4</v>
      </c>
      <c r="M79" s="22">
        <f t="shared" si="53"/>
        <v>7.9</v>
      </c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73"/>
      <c r="AG79" s="45"/>
      <c r="AH79" s="45"/>
    </row>
    <row r="80" spans="2:34" ht="14.5" customHeight="1" x14ac:dyDescent="0.35">
      <c r="B80" s="12" t="s">
        <v>11</v>
      </c>
      <c r="C80" s="10"/>
      <c r="D80" s="22">
        <f t="shared" si="51"/>
        <v>0</v>
      </c>
      <c r="E80" s="22">
        <f t="shared" si="51"/>
        <v>0</v>
      </c>
      <c r="F80" s="22">
        <f t="shared" si="51"/>
        <v>0</v>
      </c>
      <c r="G80" s="22">
        <f t="shared" si="51"/>
        <v>0</v>
      </c>
      <c r="H80" s="22">
        <f t="shared" si="53"/>
        <v>0</v>
      </c>
      <c r="I80" s="22">
        <f t="shared" si="53"/>
        <v>0</v>
      </c>
      <c r="J80" s="22">
        <f t="shared" si="53"/>
        <v>0</v>
      </c>
      <c r="K80" s="22">
        <f t="shared" si="53"/>
        <v>0</v>
      </c>
      <c r="L80" s="22">
        <f t="shared" si="53"/>
        <v>0</v>
      </c>
      <c r="M80" s="22">
        <f t="shared" si="53"/>
        <v>0</v>
      </c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73"/>
      <c r="AG80" s="45"/>
      <c r="AH80" s="45"/>
    </row>
    <row r="81" spans="2:34" x14ac:dyDescent="0.35">
      <c r="B81" s="12" t="s">
        <v>12</v>
      </c>
      <c r="C81" s="10"/>
      <c r="D81" s="23">
        <f t="shared" si="51"/>
        <v>-0.1</v>
      </c>
      <c r="E81" s="23">
        <f t="shared" si="51"/>
        <v>0.2</v>
      </c>
      <c r="F81" s="23">
        <f t="shared" si="51"/>
        <v>-0.2</v>
      </c>
      <c r="G81" s="23">
        <f t="shared" si="51"/>
        <v>-0.19999999999999998</v>
      </c>
      <c r="H81" s="23">
        <f t="shared" si="53"/>
        <v>0.5</v>
      </c>
      <c r="I81" s="23">
        <f t="shared" si="53"/>
        <v>-0.3</v>
      </c>
      <c r="J81" s="23">
        <f t="shared" si="53"/>
        <v>0.2</v>
      </c>
      <c r="K81" s="23">
        <f t="shared" si="53"/>
        <v>1.2999999999999998</v>
      </c>
      <c r="L81" s="23">
        <f t="shared" si="53"/>
        <v>0.4</v>
      </c>
      <c r="M81" s="23">
        <f t="shared" si="53"/>
        <v>20.400000000000002</v>
      </c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73"/>
      <c r="AG81" s="45"/>
      <c r="AH81" s="45"/>
    </row>
    <row r="82" spans="2:34" ht="16" thickBot="1" x14ac:dyDescent="0.4">
      <c r="B82" s="9" t="s">
        <v>35</v>
      </c>
      <c r="C82" s="9"/>
      <c r="D82" s="24">
        <f t="shared" ref="D82" si="54">SUM(D71:D81)</f>
        <v>-4.5000000000000009</v>
      </c>
      <c r="E82" s="24">
        <f t="shared" ref="E82" si="55">SUM(E71:E81)</f>
        <v>-13.100000000000003</v>
      </c>
      <c r="F82" s="24">
        <f t="shared" ref="F82" si="56">SUM(F71:F81)</f>
        <v>-2.5000000000000089</v>
      </c>
      <c r="G82" s="24">
        <f t="shared" ref="G82" si="57">SUM(G71:G81)</f>
        <v>10.000000000000005</v>
      </c>
      <c r="H82" s="24">
        <f t="shared" ref="H82:M82" si="58">SUM(H71:H81)</f>
        <v>13.199999999999992</v>
      </c>
      <c r="I82" s="24">
        <f t="shared" si="58"/>
        <v>15.200000000000005</v>
      </c>
      <c r="J82" s="24">
        <f t="shared" si="58"/>
        <v>24.700000000000006</v>
      </c>
      <c r="K82" s="24">
        <f t="shared" si="58"/>
        <v>33.39999999999997</v>
      </c>
      <c r="L82" s="24">
        <f t="shared" si="58"/>
        <v>44.2</v>
      </c>
      <c r="M82" s="24">
        <f t="shared" si="58"/>
        <v>50.899999999999991</v>
      </c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73"/>
      <c r="AG82" s="45"/>
      <c r="AH82" s="45"/>
    </row>
    <row r="83" spans="2:34" ht="16" thickTop="1" x14ac:dyDescent="0.35">
      <c r="D83" s="44"/>
      <c r="E83" s="44"/>
      <c r="F83" s="44"/>
      <c r="G83" s="44"/>
      <c r="H83" s="44"/>
      <c r="I83" s="43"/>
      <c r="J83" s="44"/>
      <c r="K83" s="44"/>
      <c r="L83" s="44"/>
    </row>
    <row r="84" spans="2:34" x14ac:dyDescent="0.35">
      <c r="B84" s="35" t="s">
        <v>24</v>
      </c>
      <c r="D84" s="26"/>
      <c r="E84" s="26"/>
      <c r="F84" s="26"/>
      <c r="G84" s="26"/>
      <c r="H84" s="26"/>
      <c r="I84" s="26"/>
      <c r="J84" s="43"/>
      <c r="K84" s="43"/>
      <c r="L84" s="43"/>
      <c r="M84" s="43"/>
    </row>
    <row r="85" spans="2:34" x14ac:dyDescent="0.35">
      <c r="D85" s="27"/>
      <c r="E85" s="27"/>
      <c r="F85" s="27"/>
      <c r="G85" s="27"/>
      <c r="H85" s="27"/>
      <c r="I85" s="27"/>
      <c r="J85" s="27"/>
      <c r="K85" s="27"/>
      <c r="L85" s="27"/>
      <c r="M85" s="27"/>
    </row>
    <row r="86" spans="2:34" x14ac:dyDescent="0.35">
      <c r="B86" s="25"/>
    </row>
    <row r="87" spans="2:34" x14ac:dyDescent="0.35">
      <c r="B87" s="25"/>
    </row>
    <row r="88" spans="2:34" x14ac:dyDescent="0.35">
      <c r="B88" s="48" t="s">
        <v>28</v>
      </c>
      <c r="C88" s="47"/>
      <c r="D88" s="49"/>
      <c r="E88" s="49"/>
      <c r="F88" s="49"/>
      <c r="G88" s="49"/>
      <c r="H88" s="49"/>
      <c r="I88" s="49"/>
      <c r="J88" s="49"/>
      <c r="K88" s="49"/>
      <c r="L88" s="49"/>
      <c r="M88" s="49"/>
    </row>
    <row r="89" spans="2:34" x14ac:dyDescent="0.35">
      <c r="B89" s="48" t="s">
        <v>51</v>
      </c>
      <c r="C89" s="47"/>
      <c r="D89" s="49"/>
      <c r="E89" s="49"/>
      <c r="F89" s="49"/>
      <c r="G89" s="49"/>
      <c r="H89" s="49"/>
      <c r="I89" s="49"/>
      <c r="J89" s="49"/>
      <c r="K89" s="49"/>
      <c r="L89" s="49"/>
      <c r="M89" s="49"/>
    </row>
    <row r="90" spans="2:34" x14ac:dyDescent="0.35">
      <c r="B90" s="49" t="s">
        <v>14</v>
      </c>
      <c r="C90" s="47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2:34" x14ac:dyDescent="0.35">
      <c r="B91" s="49" t="s">
        <v>15</v>
      </c>
      <c r="C91" s="47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2:34" x14ac:dyDescent="0.35">
      <c r="B92" s="25"/>
    </row>
    <row r="93" spans="2:34" x14ac:dyDescent="0.35">
      <c r="D93" s="69" t="s">
        <v>52</v>
      </c>
      <c r="E93" s="69" t="s">
        <v>53</v>
      </c>
      <c r="F93" s="69" t="str">
        <f t="shared" ref="F93:M93" si="59">F$8</f>
        <v>Q3 2023</v>
      </c>
      <c r="G93" s="69" t="str">
        <f t="shared" si="59"/>
        <v>Q4 2023</v>
      </c>
      <c r="H93" s="4" t="str">
        <f t="shared" si="59"/>
        <v>Q1 2024</v>
      </c>
      <c r="I93" s="4" t="str">
        <f t="shared" si="59"/>
        <v>Q2 2024</v>
      </c>
      <c r="J93" s="4" t="str">
        <f t="shared" si="59"/>
        <v>Q3 2024</v>
      </c>
      <c r="K93" s="4" t="str">
        <f t="shared" si="59"/>
        <v>Q4 2024</v>
      </c>
      <c r="L93" s="4" t="str">
        <f t="shared" si="59"/>
        <v>Q1 2025</v>
      </c>
      <c r="M93" s="4" t="str">
        <f t="shared" si="59"/>
        <v>Q2 2025</v>
      </c>
    </row>
    <row r="94" spans="2:34" x14ac:dyDescent="0.35"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34" x14ac:dyDescent="0.35">
      <c r="B95" s="29" t="s">
        <v>19</v>
      </c>
      <c r="D95" s="21">
        <f t="shared" ref="D95:G95" si="60">+D34</f>
        <v>-14</v>
      </c>
      <c r="E95" s="21">
        <f t="shared" si="60"/>
        <v>-22.6</v>
      </c>
      <c r="F95" s="21">
        <f t="shared" si="60"/>
        <v>-12.100000000000009</v>
      </c>
      <c r="G95" s="21">
        <f t="shared" si="60"/>
        <v>0.20000000000000559</v>
      </c>
      <c r="H95" s="21">
        <f t="shared" ref="H95:M95" si="61">+H34</f>
        <v>34.199999999999982</v>
      </c>
      <c r="I95" s="21">
        <f t="shared" si="61"/>
        <v>6.4000000000000039</v>
      </c>
      <c r="J95" s="21">
        <f t="shared" si="61"/>
        <v>0.50000000000000844</v>
      </c>
      <c r="K95" s="21">
        <f t="shared" si="61"/>
        <v>16.799999999999972</v>
      </c>
      <c r="L95" s="21">
        <f t="shared" si="61"/>
        <v>28.800000000000004</v>
      </c>
      <c r="M95" s="21">
        <f t="shared" si="61"/>
        <v>9.0999999999999854</v>
      </c>
      <c r="O95" s="45"/>
      <c r="P95" s="45"/>
      <c r="Q95" s="45"/>
      <c r="R95" s="45"/>
      <c r="S95" s="45"/>
      <c r="T95" s="45"/>
      <c r="U95" s="45"/>
      <c r="V95" s="45"/>
      <c r="W95" s="45"/>
    </row>
    <row r="96" spans="2:34" x14ac:dyDescent="0.35">
      <c r="B96" s="30" t="s">
        <v>18</v>
      </c>
      <c r="D96" s="22">
        <f t="shared" ref="D96:G96" si="62">D75</f>
        <v>6.8</v>
      </c>
      <c r="E96" s="22">
        <f t="shared" si="62"/>
        <v>6.6</v>
      </c>
      <c r="F96" s="22">
        <f t="shared" si="62"/>
        <v>6.7</v>
      </c>
      <c r="G96" s="22">
        <f t="shared" si="62"/>
        <v>6.5999999999999979</v>
      </c>
      <c r="H96" s="22">
        <f>H75</f>
        <v>6.1</v>
      </c>
      <c r="I96" s="22">
        <f>I75</f>
        <v>7.7000000000000011</v>
      </c>
      <c r="J96" s="22">
        <f>J75</f>
        <v>13.399999999999999</v>
      </c>
      <c r="K96" s="22">
        <f t="shared" ref="K96:L96" si="63">K75</f>
        <v>10.099999999999998</v>
      </c>
      <c r="L96" s="22">
        <f t="shared" si="63"/>
        <v>7.5</v>
      </c>
      <c r="M96" s="22">
        <f t="shared" ref="M96" si="64">M75</f>
        <v>8.3000000000000007</v>
      </c>
      <c r="O96" s="45"/>
      <c r="P96" s="45"/>
      <c r="Q96" s="45"/>
      <c r="R96" s="45"/>
      <c r="S96" s="45"/>
      <c r="T96" s="45"/>
      <c r="U96" s="45"/>
      <c r="V96" s="45"/>
      <c r="W96" s="45"/>
    </row>
    <row r="97" spans="2:23" x14ac:dyDescent="0.35">
      <c r="B97" s="12" t="s">
        <v>39</v>
      </c>
      <c r="D97" s="22">
        <f t="shared" ref="D97:G97" si="65">+D25</f>
        <v>0</v>
      </c>
      <c r="E97" s="22">
        <f t="shared" si="65"/>
        <v>0</v>
      </c>
      <c r="F97" s="22">
        <f t="shared" si="65"/>
        <v>0</v>
      </c>
      <c r="G97" s="22">
        <f t="shared" si="65"/>
        <v>0</v>
      </c>
      <c r="H97" s="22">
        <f>+H25</f>
        <v>0</v>
      </c>
      <c r="I97" s="22">
        <f>+I25</f>
        <v>0</v>
      </c>
      <c r="J97" s="22">
        <v>7</v>
      </c>
      <c r="K97" s="22">
        <f>+K25</f>
        <v>0</v>
      </c>
      <c r="L97" s="22">
        <f>+L25</f>
        <v>0</v>
      </c>
      <c r="M97" s="22">
        <f>+M25</f>
        <v>0</v>
      </c>
      <c r="O97" s="45"/>
      <c r="P97" s="45"/>
      <c r="Q97" s="45"/>
      <c r="R97" s="45"/>
      <c r="S97" s="45"/>
      <c r="T97" s="45"/>
      <c r="U97" s="45"/>
      <c r="V97" s="45"/>
      <c r="W97" s="45"/>
    </row>
    <row r="98" spans="2:23" x14ac:dyDescent="0.35">
      <c r="B98" s="12" t="s">
        <v>22</v>
      </c>
      <c r="D98" s="22">
        <f t="shared" ref="D98:G98" si="66">+D27</f>
        <v>0</v>
      </c>
      <c r="E98" s="22">
        <f t="shared" si="66"/>
        <v>0</v>
      </c>
      <c r="F98" s="22">
        <f t="shared" si="66"/>
        <v>0</v>
      </c>
      <c r="G98" s="22">
        <f t="shared" si="66"/>
        <v>0</v>
      </c>
      <c r="H98" s="22">
        <f t="shared" ref="H98:M99" si="67">+H27</f>
        <v>-33.4</v>
      </c>
      <c r="I98" s="22">
        <f t="shared" si="67"/>
        <v>0</v>
      </c>
      <c r="J98" s="22">
        <f t="shared" si="67"/>
        <v>0</v>
      </c>
      <c r="K98" s="22">
        <f t="shared" si="67"/>
        <v>0</v>
      </c>
      <c r="L98" s="22">
        <f t="shared" si="67"/>
        <v>0</v>
      </c>
      <c r="M98" s="22">
        <f t="shared" si="67"/>
        <v>0</v>
      </c>
      <c r="O98" s="45"/>
      <c r="P98" s="45"/>
      <c r="Q98" s="45"/>
      <c r="R98" s="45"/>
      <c r="S98" s="45"/>
      <c r="T98" s="45"/>
      <c r="U98" s="45"/>
      <c r="V98" s="45"/>
      <c r="W98" s="45"/>
    </row>
    <row r="99" spans="2:23" x14ac:dyDescent="0.35">
      <c r="B99" s="30" t="s">
        <v>23</v>
      </c>
      <c r="D99" s="22">
        <f t="shared" ref="D99:G99" si="68">+D28</f>
        <v>0</v>
      </c>
      <c r="E99" s="22">
        <f t="shared" si="68"/>
        <v>0</v>
      </c>
      <c r="F99" s="22">
        <f t="shared" si="68"/>
        <v>0</v>
      </c>
      <c r="G99" s="22">
        <f t="shared" si="68"/>
        <v>0</v>
      </c>
      <c r="H99" s="22">
        <f t="shared" si="67"/>
        <v>0.2</v>
      </c>
      <c r="I99" s="22">
        <f t="shared" si="67"/>
        <v>-0.1</v>
      </c>
      <c r="J99" s="22">
        <f t="shared" si="67"/>
        <v>0</v>
      </c>
      <c r="K99" s="22">
        <f t="shared" si="67"/>
        <v>0.9</v>
      </c>
      <c r="L99" s="22">
        <f t="shared" si="67"/>
        <v>-0.4</v>
      </c>
      <c r="M99" s="22">
        <f t="shared" si="67"/>
        <v>7.9</v>
      </c>
      <c r="O99" s="45"/>
      <c r="P99" s="45"/>
      <c r="Q99" s="45"/>
      <c r="R99" s="45"/>
      <c r="S99" s="45"/>
      <c r="T99" s="45"/>
      <c r="U99" s="45"/>
      <c r="V99" s="45"/>
      <c r="W99" s="45"/>
    </row>
    <row r="100" spans="2:23" x14ac:dyDescent="0.35">
      <c r="B100" s="30" t="s">
        <v>31</v>
      </c>
      <c r="D100" s="22">
        <f t="shared" ref="D100:G100" si="69">+D30</f>
        <v>-0.1</v>
      </c>
      <c r="E100" s="22">
        <f t="shared" si="69"/>
        <v>0.2</v>
      </c>
      <c r="F100" s="22">
        <f t="shared" si="69"/>
        <v>-0.2</v>
      </c>
      <c r="G100" s="22">
        <f t="shared" si="69"/>
        <v>-0.19999999999999998</v>
      </c>
      <c r="H100" s="22">
        <f t="shared" ref="H100:M100" si="70">+H30</f>
        <v>0.5</v>
      </c>
      <c r="I100" s="22">
        <f t="shared" si="70"/>
        <v>-0.3</v>
      </c>
      <c r="J100" s="22">
        <f t="shared" si="70"/>
        <v>0.2</v>
      </c>
      <c r="K100" s="22">
        <f t="shared" si="70"/>
        <v>1.2999999999999998</v>
      </c>
      <c r="L100" s="22">
        <f t="shared" si="70"/>
        <v>0.4</v>
      </c>
      <c r="M100" s="22">
        <f t="shared" si="70"/>
        <v>20.400000000000002</v>
      </c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2:23" x14ac:dyDescent="0.35">
      <c r="B101" s="30" t="s">
        <v>32</v>
      </c>
      <c r="D101" s="22">
        <v>0</v>
      </c>
      <c r="E101" s="22">
        <v>0</v>
      </c>
      <c r="F101" s="22">
        <v>0</v>
      </c>
      <c r="G101" s="22">
        <v>0</v>
      </c>
      <c r="H101" s="22">
        <v>0.5</v>
      </c>
      <c r="I101" s="22">
        <v>0</v>
      </c>
      <c r="J101" s="22">
        <v>0</v>
      </c>
      <c r="K101" s="22">
        <v>0.5</v>
      </c>
      <c r="L101" s="22">
        <v>0</v>
      </c>
      <c r="M101" s="22">
        <v>0</v>
      </c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2:23" ht="16" thickBot="1" x14ac:dyDescent="0.4">
      <c r="B102" s="29" t="s">
        <v>33</v>
      </c>
      <c r="D102" s="31">
        <f t="shared" ref="D102" si="71">SUM(D95:D101)</f>
        <v>-7.3</v>
      </c>
      <c r="E102" s="31">
        <f t="shared" ref="E102" si="72">SUM(E95:E101)</f>
        <v>-15.8</v>
      </c>
      <c r="F102" s="31">
        <f t="shared" ref="F102" si="73">SUM(F95:F101)</f>
        <v>-5.6000000000000085</v>
      </c>
      <c r="G102" s="31">
        <f t="shared" ref="G102" si="74">SUM(G95:G101)</f>
        <v>6.6000000000000032</v>
      </c>
      <c r="H102" s="31">
        <f t="shared" ref="H102:M102" si="75">SUM(H95:H101)</f>
        <v>8.0999999999999837</v>
      </c>
      <c r="I102" s="31">
        <f t="shared" si="75"/>
        <v>13.700000000000005</v>
      </c>
      <c r="J102" s="31">
        <f t="shared" si="75"/>
        <v>21.100000000000005</v>
      </c>
      <c r="K102" s="31">
        <f t="shared" si="75"/>
        <v>29.599999999999969</v>
      </c>
      <c r="L102" s="31">
        <f t="shared" si="75"/>
        <v>36.300000000000004</v>
      </c>
      <c r="M102" s="31">
        <f t="shared" si="75"/>
        <v>45.699999999999989</v>
      </c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2:23" ht="16" thickTop="1" x14ac:dyDescent="0.35">
      <c r="D103" s="44"/>
      <c r="E103" s="44"/>
      <c r="F103" s="44"/>
      <c r="G103" s="44"/>
      <c r="H103" s="44"/>
      <c r="I103" s="72"/>
      <c r="J103" s="44"/>
      <c r="K103" s="44"/>
      <c r="L103" s="44"/>
    </row>
    <row r="104" spans="2:23" x14ac:dyDescent="0.35">
      <c r="B104" s="35"/>
      <c r="I104" s="61"/>
    </row>
    <row r="105" spans="2:23" x14ac:dyDescent="0.35">
      <c r="B105" s="35"/>
    </row>
    <row r="106" spans="2:23" x14ac:dyDescent="0.35"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8" spans="2:23" x14ac:dyDescent="0.35">
      <c r="D108" s="37"/>
      <c r="E108" s="37"/>
      <c r="F108" s="37"/>
      <c r="G108" s="37"/>
      <c r="H108" s="37"/>
      <c r="I108" s="37"/>
      <c r="J108" s="37"/>
      <c r="K108" s="37"/>
      <c r="L108" s="37"/>
      <c r="M108" s="37"/>
    </row>
  </sheetData>
  <pageMargins left="0.7" right="0.7" top="0.7" bottom="0.7" header="0.3" footer="0.3"/>
  <pageSetup scale="49" fitToHeight="0" orientation="portrait" horizontalDpi="1200" verticalDpi="1200" r:id="rId1"/>
  <rowBreaks count="1" manualBreakCount="1">
    <brk id="86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Press Release Tables</vt:lpstr>
      <vt:lpstr>'Historical Press Release Tables'!Print_Area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Silva</dc:creator>
  <cp:lastModifiedBy>Dan Ury</cp:lastModifiedBy>
  <cp:lastPrinted>2023-03-27T21:17:53Z</cp:lastPrinted>
  <dcterms:created xsi:type="dcterms:W3CDTF">2022-04-19T21:38:00Z</dcterms:created>
  <dcterms:modified xsi:type="dcterms:W3CDTF">2025-09-05T20:03:28Z</dcterms:modified>
</cp:coreProperties>
</file>