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Ury\Downloads\"/>
    </mc:Choice>
  </mc:AlternateContent>
  <xr:revisionPtr revIDLastSave="0" documentId="13_ncr:1_{84716C39-1F9B-4151-B0FE-EE8C8FD1AC09}" xr6:coauthVersionLast="47" xr6:coauthVersionMax="47" xr10:uidLastSave="{00000000-0000-0000-0000-000000000000}"/>
  <bookViews>
    <workbookView xWindow="-110" yWindow="-110" windowWidth="38620" windowHeight="21100" activeTab="2" xr2:uid="{0C16C778-C386-C74A-9E99-8508F921F084}"/>
  </bookViews>
  <sheets>
    <sheet name="Income Statement" sheetId="2" r:id="rId1"/>
    <sheet name="Balance Sheet" sheetId="7" r:id="rId2"/>
    <sheet name="Cash Flow Statement" sheetId="8" r:id="rId3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1">'Balance Sheet'!$B$2:$H$36</definedName>
    <definedName name="_xlnm.Print_Area" localSheetId="2">'Cash Flow Statement'!$B$2:$E$37</definedName>
    <definedName name="_xlnm.Print_Area" localSheetId="0">'Income Statement'!$B$2:$H$106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  <definedName name="ZN3VIEBS">#REF!</definedName>
    <definedName name="ZN5MememberA2022">#REF!</definedName>
    <definedName name="ZNote2Restatemen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8" l="1"/>
  <c r="F52" i="8" s="1"/>
  <c r="D50" i="8"/>
  <c r="F40" i="8"/>
  <c r="D40" i="8"/>
  <c r="F48" i="8"/>
  <c r="D48" i="8"/>
  <c r="D52" i="8"/>
  <c r="D31" i="8"/>
  <c r="F31" i="8"/>
  <c r="P82" i="2" l="1"/>
  <c r="P80" i="2"/>
  <c r="P22" i="2" l="1"/>
  <c r="P41" i="2" l="1"/>
  <c r="P100" i="2" l="1"/>
  <c r="P98" i="2"/>
  <c r="P97" i="2"/>
  <c r="P94" i="2"/>
  <c r="P73" i="2"/>
  <c r="P99" i="2"/>
  <c r="P78" i="2"/>
  <c r="P79" i="2"/>
  <c r="P81" i="2"/>
  <c r="P69" i="2"/>
  <c r="P55" i="2"/>
  <c r="P72" i="2"/>
  <c r="P46" i="2"/>
  <c r="P45" i="2"/>
  <c r="P47" i="2"/>
  <c r="P13" i="2"/>
  <c r="P44" i="2" l="1"/>
  <c r="P57" i="2"/>
  <c r="P31" i="2"/>
  <c r="P101" i="2"/>
  <c r="P102" i="2"/>
  <c r="P43" i="2"/>
  <c r="P32" i="2" l="1"/>
  <c r="P48" i="2"/>
  <c r="P58" i="2" s="1"/>
  <c r="O73" i="2"/>
  <c r="O72" i="2"/>
  <c r="P34" i="2" l="1"/>
  <c r="P59" i="2"/>
  <c r="O98" i="2"/>
  <c r="O97" i="2"/>
  <c r="O22" i="2"/>
  <c r="O43" i="2" s="1"/>
  <c r="O77" i="2"/>
  <c r="O99" i="2" s="1"/>
  <c r="O102" i="2"/>
  <c r="O101" i="2"/>
  <c r="O45" i="2"/>
  <c r="O100" i="2"/>
  <c r="O94" i="2"/>
  <c r="O81" i="2"/>
  <c r="O79" i="2"/>
  <c r="O78" i="2"/>
  <c r="O69" i="2"/>
  <c r="O55" i="2"/>
  <c r="O47" i="2"/>
  <c r="O46" i="2"/>
  <c r="O44" i="2"/>
  <c r="O41" i="2"/>
  <c r="O13" i="2"/>
  <c r="P71" i="2" l="1"/>
  <c r="P96" i="2"/>
  <c r="P106" i="2" s="1"/>
  <c r="P60" i="2"/>
  <c r="O80" i="2"/>
  <c r="O82" i="2"/>
  <c r="O31" i="2"/>
  <c r="O57" i="2"/>
  <c r="O48" i="2"/>
  <c r="O58" i="2" s="1"/>
  <c r="P83" i="2" l="1"/>
  <c r="O32" i="2"/>
  <c r="O34" i="2" s="1"/>
  <c r="O59" i="2"/>
  <c r="O60" i="2" s="1"/>
  <c r="O96" i="2" l="1"/>
  <c r="O106" i="2" s="1"/>
  <c r="O71" i="2"/>
  <c r="O83" i="2" s="1"/>
  <c r="M98" i="2" l="1"/>
  <c r="L98" i="2"/>
  <c r="K98" i="2"/>
  <c r="J98" i="2"/>
  <c r="I98" i="2"/>
  <c r="H98" i="2"/>
  <c r="G98" i="2"/>
  <c r="F98" i="2"/>
  <c r="E98" i="2"/>
  <c r="D98" i="2"/>
  <c r="N98" i="2" l="1"/>
  <c r="N99" i="2"/>
  <c r="N97" i="2"/>
  <c r="M97" i="2"/>
  <c r="L97" i="2"/>
  <c r="K97" i="2"/>
  <c r="J97" i="2"/>
  <c r="I97" i="2"/>
  <c r="H97" i="2"/>
  <c r="G97" i="2"/>
  <c r="F97" i="2"/>
  <c r="D97" i="2"/>
  <c r="E97" i="2"/>
  <c r="D72" i="2"/>
  <c r="E72" i="2"/>
  <c r="F72" i="2"/>
  <c r="G72" i="2"/>
  <c r="H72" i="2"/>
  <c r="I72" i="2"/>
  <c r="J72" i="2"/>
  <c r="K72" i="2"/>
  <c r="L72" i="2"/>
  <c r="M72" i="2"/>
  <c r="D73" i="2"/>
  <c r="E73" i="2"/>
  <c r="F73" i="2"/>
  <c r="G73" i="2"/>
  <c r="H73" i="2"/>
  <c r="I73" i="2"/>
  <c r="J73" i="2"/>
  <c r="K73" i="2"/>
  <c r="L73" i="2"/>
  <c r="M73" i="2"/>
  <c r="D77" i="2"/>
  <c r="E77" i="2"/>
  <c r="F77" i="2"/>
  <c r="G77" i="2"/>
  <c r="H77" i="2"/>
  <c r="I77" i="2"/>
  <c r="K77" i="2"/>
  <c r="L77" i="2"/>
  <c r="M77" i="2"/>
  <c r="D78" i="2"/>
  <c r="E78" i="2"/>
  <c r="F78" i="2"/>
  <c r="G78" i="2"/>
  <c r="H78" i="2"/>
  <c r="I78" i="2"/>
  <c r="J78" i="2"/>
  <c r="K78" i="2"/>
  <c r="L78" i="2"/>
  <c r="M78" i="2"/>
  <c r="D79" i="2"/>
  <c r="E79" i="2"/>
  <c r="F79" i="2"/>
  <c r="G79" i="2"/>
  <c r="H79" i="2"/>
  <c r="I79" i="2"/>
  <c r="J79" i="2"/>
  <c r="K79" i="2"/>
  <c r="L79" i="2"/>
  <c r="M79" i="2"/>
  <c r="D80" i="2"/>
  <c r="E80" i="2"/>
  <c r="F80" i="2"/>
  <c r="G80" i="2"/>
  <c r="H80" i="2"/>
  <c r="I80" i="2"/>
  <c r="J80" i="2"/>
  <c r="K80" i="2"/>
  <c r="L80" i="2"/>
  <c r="M80" i="2"/>
  <c r="D81" i="2"/>
  <c r="E81" i="2"/>
  <c r="F81" i="2"/>
  <c r="G81" i="2"/>
  <c r="H81" i="2"/>
  <c r="I81" i="2"/>
  <c r="J81" i="2"/>
  <c r="K81" i="2"/>
  <c r="L81" i="2"/>
  <c r="M81" i="2"/>
  <c r="D82" i="2"/>
  <c r="E82" i="2"/>
  <c r="F82" i="2"/>
  <c r="G82" i="2"/>
  <c r="H82" i="2"/>
  <c r="I82" i="2"/>
  <c r="J82" i="2"/>
  <c r="K82" i="2"/>
  <c r="L82" i="2"/>
  <c r="M82" i="2"/>
  <c r="M47" i="2" l="1"/>
  <c r="L47" i="2"/>
  <c r="K47" i="2"/>
  <c r="J47" i="2"/>
  <c r="I47" i="2"/>
  <c r="H47" i="2"/>
  <c r="G47" i="2"/>
  <c r="F47" i="2"/>
  <c r="E47" i="2"/>
  <c r="D47" i="2"/>
  <c r="M46" i="2"/>
  <c r="L46" i="2"/>
  <c r="K46" i="2"/>
  <c r="J46" i="2"/>
  <c r="I46" i="2"/>
  <c r="H46" i="2"/>
  <c r="G46" i="2"/>
  <c r="F46" i="2"/>
  <c r="E46" i="2"/>
  <c r="D46" i="2"/>
  <c r="M45" i="2"/>
  <c r="L45" i="2"/>
  <c r="K45" i="2"/>
  <c r="J45" i="2"/>
  <c r="I45" i="2"/>
  <c r="H45" i="2"/>
  <c r="G45" i="2"/>
  <c r="F45" i="2"/>
  <c r="E45" i="2"/>
  <c r="D45" i="2"/>
  <c r="M44" i="2"/>
  <c r="L44" i="2"/>
  <c r="K44" i="2"/>
  <c r="J44" i="2"/>
  <c r="I44" i="2"/>
  <c r="H44" i="2"/>
  <c r="G44" i="2"/>
  <c r="F44" i="2"/>
  <c r="E44" i="2"/>
  <c r="D44" i="2"/>
  <c r="N100" i="2"/>
  <c r="N94" i="2"/>
  <c r="N81" i="2"/>
  <c r="N79" i="2"/>
  <c r="N78" i="2"/>
  <c r="N69" i="2"/>
  <c r="N55" i="2"/>
  <c r="N41" i="2"/>
  <c r="N102" i="2"/>
  <c r="N101" i="2"/>
  <c r="N47" i="2"/>
  <c r="N46" i="2"/>
  <c r="N45" i="2"/>
  <c r="N13" i="2"/>
  <c r="N31" i="2" l="1"/>
  <c r="N73" i="2"/>
  <c r="N57" i="2"/>
  <c r="N44" i="2"/>
  <c r="N22" i="2"/>
  <c r="N72" i="2"/>
  <c r="N43" i="2" l="1"/>
  <c r="N32" i="2"/>
  <c r="N48" i="2" l="1"/>
  <c r="N34" i="2"/>
  <c r="N58" i="2" l="1"/>
  <c r="N96" i="2"/>
  <c r="N71" i="2"/>
  <c r="N59" i="2" l="1"/>
  <c r="N106" i="2"/>
  <c r="N83" i="2"/>
  <c r="N60" i="2" l="1"/>
  <c r="H102" i="2" l="1"/>
  <c r="H101" i="2"/>
  <c r="H100" i="2"/>
  <c r="M22" i="2" l="1"/>
  <c r="M43" i="2" l="1"/>
  <c r="M31" i="2"/>
  <c r="M13" i="2" l="1"/>
  <c r="M100" i="2"/>
  <c r="M99" i="2"/>
  <c r="M94" i="2"/>
  <c r="M69" i="2"/>
  <c r="M55" i="2"/>
  <c r="M41" i="2"/>
  <c r="M102" i="2"/>
  <c r="M101" i="2"/>
  <c r="M32" i="2" l="1"/>
  <c r="M57" i="2"/>
  <c r="L22" i="2"/>
  <c r="L43" i="2" l="1"/>
  <c r="M34" i="2"/>
  <c r="M48" i="2"/>
  <c r="M71" i="2" l="1"/>
  <c r="M58" i="2"/>
  <c r="M96" i="2"/>
  <c r="M106" i="2" l="1"/>
  <c r="M59" i="2"/>
  <c r="M60" i="2" s="1"/>
  <c r="M83" i="2"/>
  <c r="L100" i="2" l="1"/>
  <c r="L99" i="2"/>
  <c r="L94" i="2"/>
  <c r="L69" i="2"/>
  <c r="L55" i="2"/>
  <c r="L41" i="2"/>
  <c r="L101" i="2"/>
  <c r="L31" i="2"/>
  <c r="L13" i="2"/>
  <c r="L32" i="2" l="1"/>
  <c r="L48" i="2"/>
  <c r="L102" i="2"/>
  <c r="L57" i="2"/>
  <c r="K94" i="2"/>
  <c r="K100" i="2"/>
  <c r="K99" i="2"/>
  <c r="K69" i="2"/>
  <c r="K55" i="2"/>
  <c r="K41" i="2"/>
  <c r="K101" i="2"/>
  <c r="K102" i="2"/>
  <c r="K13" i="2"/>
  <c r="L58" i="2" l="1"/>
  <c r="K57" i="2"/>
  <c r="K22" i="2"/>
  <c r="K31" i="2"/>
  <c r="L59" i="2" l="1"/>
  <c r="L60" i="2" s="1"/>
  <c r="K43" i="2"/>
  <c r="K48" i="2"/>
  <c r="K32" i="2"/>
  <c r="K58" i="2" l="1"/>
  <c r="K34" i="2"/>
  <c r="K96" i="2" l="1"/>
  <c r="K71" i="2"/>
  <c r="K59" i="2"/>
  <c r="K106" i="2" l="1"/>
  <c r="K60" i="2"/>
  <c r="K83" i="2"/>
  <c r="I99" i="2"/>
  <c r="H99" i="2"/>
  <c r="G99" i="2"/>
  <c r="F99" i="2"/>
  <c r="E99" i="2"/>
  <c r="D99" i="2"/>
  <c r="J102" i="2" l="1"/>
  <c r="I102" i="2"/>
  <c r="G102" i="2"/>
  <c r="F102" i="2"/>
  <c r="E102" i="2"/>
  <c r="D102" i="2"/>
  <c r="J101" i="2"/>
  <c r="I101" i="2"/>
  <c r="G101" i="2"/>
  <c r="F101" i="2"/>
  <c r="E101" i="2"/>
  <c r="J100" i="2"/>
  <c r="I100" i="2"/>
  <c r="G100" i="2"/>
  <c r="F100" i="2"/>
  <c r="E100" i="2"/>
  <c r="D101" i="2"/>
  <c r="D100" i="2"/>
  <c r="J94" i="2"/>
  <c r="J69" i="2"/>
  <c r="J55" i="2"/>
  <c r="J41" i="2"/>
  <c r="J31" i="2"/>
  <c r="J22" i="2"/>
  <c r="J13" i="2"/>
  <c r="J43" i="2" l="1"/>
  <c r="J57" i="2"/>
  <c r="J48" i="2"/>
  <c r="J32" i="2"/>
  <c r="J58" i="2" l="1"/>
  <c r="J34" i="2"/>
  <c r="I94" i="2"/>
  <c r="I69" i="2"/>
  <c r="I41" i="2"/>
  <c r="I55" i="2"/>
  <c r="I31" i="2"/>
  <c r="I22" i="2"/>
  <c r="I13" i="2"/>
  <c r="J71" i="2" l="1"/>
  <c r="I43" i="2"/>
  <c r="J59" i="2"/>
  <c r="J96" i="2"/>
  <c r="I57" i="2"/>
  <c r="I32" i="2"/>
  <c r="J106" i="2" l="1"/>
  <c r="J60" i="2"/>
  <c r="J83" i="2"/>
  <c r="I34" i="2"/>
  <c r="H55" i="2"/>
  <c r="G55" i="2"/>
  <c r="F55" i="2"/>
  <c r="H41" i="2"/>
  <c r="G41" i="2"/>
  <c r="F41" i="2"/>
  <c r="I71" i="2" l="1"/>
  <c r="I96" i="2"/>
  <c r="H13" i="2"/>
  <c r="I106" i="2" l="1"/>
  <c r="I83" i="2"/>
  <c r="H57" i="2"/>
  <c r="H94" i="2"/>
  <c r="G94" i="2"/>
  <c r="F94" i="2"/>
  <c r="H69" i="2" l="1"/>
  <c r="H31" i="2"/>
  <c r="H22" i="2"/>
  <c r="G31" i="2"/>
  <c r="G22" i="2"/>
  <c r="G13" i="2"/>
  <c r="G43" i="2" l="1"/>
  <c r="H43" i="2"/>
  <c r="G48" i="2"/>
  <c r="G57" i="2"/>
  <c r="H32" i="2"/>
  <c r="G32" i="2"/>
  <c r="G69" i="2"/>
  <c r="F69" i="2"/>
  <c r="F13" i="2"/>
  <c r="F22" i="2"/>
  <c r="G58" i="2" l="1"/>
  <c r="H48" i="2"/>
  <c r="F43" i="2"/>
  <c r="H34" i="2"/>
  <c r="F57" i="2"/>
  <c r="G34" i="2"/>
  <c r="E31" i="2"/>
  <c r="D31" i="2"/>
  <c r="F31" i="2"/>
  <c r="E13" i="2"/>
  <c r="D13" i="2"/>
  <c r="E22" i="2"/>
  <c r="D22" i="2"/>
  <c r="F48" i="2" l="1"/>
  <c r="G59" i="2"/>
  <c r="G71" i="2"/>
  <c r="H71" i="2"/>
  <c r="H58" i="2"/>
  <c r="D43" i="2"/>
  <c r="E43" i="2"/>
  <c r="H96" i="2"/>
  <c r="G60" i="2"/>
  <c r="G96" i="2"/>
  <c r="D57" i="2"/>
  <c r="E57" i="2"/>
  <c r="D32" i="2"/>
  <c r="F32" i="2"/>
  <c r="E32" i="2"/>
  <c r="H59" i="2" l="1"/>
  <c r="G106" i="2"/>
  <c r="E48" i="2"/>
  <c r="D48" i="2"/>
  <c r="H106" i="2"/>
  <c r="F58" i="2"/>
  <c r="H83" i="2"/>
  <c r="D34" i="2"/>
  <c r="G83" i="2"/>
  <c r="E34" i="2"/>
  <c r="F34" i="2"/>
  <c r="E58" i="2" l="1"/>
  <c r="F59" i="2"/>
  <c r="H60" i="2"/>
  <c r="D58" i="2"/>
  <c r="E71" i="2"/>
  <c r="D71" i="2"/>
  <c r="F71" i="2"/>
  <c r="D96" i="2"/>
  <c r="F96" i="2"/>
  <c r="E96" i="2"/>
  <c r="D106" i="2" l="1"/>
  <c r="D59" i="2"/>
  <c r="E106" i="2"/>
  <c r="F106" i="2"/>
  <c r="F60" i="2"/>
  <c r="E59" i="2"/>
  <c r="D83" i="2"/>
  <c r="E83" i="2"/>
  <c r="F83" i="2"/>
  <c r="D60" i="2" l="1"/>
  <c r="E60" i="2"/>
  <c r="I48" i="2" l="1"/>
  <c r="I58" i="2" l="1"/>
  <c r="I59" i="2" l="1"/>
  <c r="I60" i="2"/>
  <c r="L34" i="2"/>
  <c r="L71" i="2" l="1"/>
  <c r="L96" i="2"/>
  <c r="L106" i="2" l="1"/>
  <c r="L83" i="2"/>
</calcChain>
</file>

<file path=xl/sharedStrings.xml><?xml version="1.0" encoding="utf-8"?>
<sst xmlns="http://schemas.openxmlformats.org/spreadsheetml/2006/main" count="210" uniqueCount="145">
  <si>
    <t>Operating revenues:</t>
  </si>
  <si>
    <t>Service based revenue, net</t>
  </si>
  <si>
    <t>Transaction based revenue, net</t>
  </si>
  <si>
    <t>Total operating revenues, net</t>
  </si>
  <si>
    <t>Operating expenses:</t>
  </si>
  <si>
    <t>Compensation and benefits</t>
  </si>
  <si>
    <t>Total operating expenses</t>
  </si>
  <si>
    <t>Other operating expenses</t>
  </si>
  <si>
    <t>Other (income) expenses:</t>
  </si>
  <si>
    <t>Interest expense (income), net</t>
  </si>
  <si>
    <t>Other strategic financing and transactional expenses</t>
  </si>
  <si>
    <t>Changes in fair value of derivative asset on loans to stockholders</t>
  </si>
  <si>
    <t>Total other (income) expense, net</t>
  </si>
  <si>
    <t>(in millions)</t>
  </si>
  <si>
    <t>(unaudited)</t>
  </si>
  <si>
    <t>Operating expenses</t>
  </si>
  <si>
    <t>Depreciation and amortization</t>
  </si>
  <si>
    <t>Stock-based compensation</t>
  </si>
  <si>
    <t>Net income (loss)</t>
  </si>
  <si>
    <t xml:space="preserve">RECONCILIATION OF NET INCOME (LOSS) TO ADJUSTED EBITDA </t>
  </si>
  <si>
    <t>Net income (loss) before provision for income taxes</t>
  </si>
  <si>
    <t>Gain on extinguishment of liability</t>
  </si>
  <si>
    <t>Changes in fair value of earnout liabilities</t>
  </si>
  <si>
    <t>Non-GAAP variable operating expenses</t>
  </si>
  <si>
    <t>Note: Quarterly figures in a particular fiscal year may not sum to full fiscal year totals due to rounding.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</si>
  <si>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</si>
  <si>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</si>
  <si>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</si>
  <si>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</si>
  <si>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</si>
  <si>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</si>
  <si>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</si>
  <si>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Q3 2023</t>
  </si>
  <si>
    <t>Q4 2023</t>
  </si>
  <si>
    <t>Q1 2024</t>
  </si>
  <si>
    <t>Changes in fair value of public and private warrant liabilities</t>
  </si>
  <si>
    <t>Income tax expense related to gain on extinguishment of convertible debt</t>
  </si>
  <si>
    <t>Adjusted net income (loss)</t>
  </si>
  <si>
    <t>GAAP operating revenues, net</t>
  </si>
  <si>
    <t>Adjusted EBITDA (loss)</t>
  </si>
  <si>
    <t>Q2 2024</t>
  </si>
  <si>
    <t>Provision (benefit) for income taxes</t>
  </si>
  <si>
    <t>Q3 2024</t>
  </si>
  <si>
    <t>Legal settlement and litigation accrual</t>
  </si>
  <si>
    <t>Q4 2024</t>
  </si>
  <si>
    <t>Q1 2025</t>
  </si>
  <si>
    <t>Q2 2025</t>
  </si>
  <si>
    <t>Financial network and transaction costs</t>
  </si>
  <si>
    <t>Advertising and activation costs</t>
  </si>
  <si>
    <t>Technology and infrastructure</t>
  </si>
  <si>
    <t>CALCULATION OF NON-GAAP GROSS PROFIT</t>
  </si>
  <si>
    <t>Non-GAAP gross profit</t>
  </si>
  <si>
    <t>Non-GAAP gross profit margin</t>
  </si>
  <si>
    <t>RECONCILIATION OF OPERATING EXPENSES TO VARIABLE OPERATING EXPENSES</t>
  </si>
  <si>
    <t>Variable operating expenses</t>
  </si>
  <si>
    <t>Q3 2025</t>
  </si>
  <si>
    <t>Income tax benefit related to the release of the valuation allowance</t>
  </si>
  <si>
    <t>Q4 2025</t>
  </si>
  <si>
    <t>Income tax expense (benefit) related to stock based compensation</t>
  </si>
  <si>
    <t>Q1 2026</t>
  </si>
  <si>
    <t>Legal settlement and litigation expenses</t>
  </si>
  <si>
    <t>CONDENSED CONSOLIDATED BALANCE SHEETS</t>
  </si>
  <si>
    <t>Assets</t>
  </si>
  <si>
    <t>Current assets:</t>
  </si>
  <si>
    <t>Cash and cash equivalents</t>
  </si>
  <si>
    <t>Marketable securities</t>
  </si>
  <si>
    <t>ExtraCash receivables, net of allowance for credit losses</t>
  </si>
  <si>
    <t>Investments</t>
  </si>
  <si>
    <t>Prepaid income taxes</t>
  </si>
  <si>
    <t>Prepaid expenses and other current assets</t>
  </si>
  <si>
    <t>Total current assets</t>
  </si>
  <si>
    <t>Property and equipment, net</t>
  </si>
  <si>
    <t>Lease right-of-use assets</t>
  </si>
  <si>
    <t>Intangible assets, net</t>
  </si>
  <si>
    <t>Debt facility commitment fee, long-term</t>
  </si>
  <si>
    <t>Restricted cash</t>
  </si>
  <si>
    <t>Deferred tax assets, net</t>
  </si>
  <si>
    <t>Other non-current assets</t>
  </si>
  <si>
    <t>Total assets</t>
  </si>
  <si>
    <t>Liabilities, and stockholders’ equity</t>
  </si>
  <si>
    <t>Current liabilities:</t>
  </si>
  <si>
    <t>Accounts payable</t>
  </si>
  <si>
    <t>Accrued expenses</t>
  </si>
  <si>
    <t>Debt facility, current</t>
  </si>
  <si>
    <t>Lease liabilities, short-term</t>
  </si>
  <si>
    <t>Legal settlement accrual</t>
  </si>
  <si>
    <t xml:space="preserve">Income taxes payable </t>
  </si>
  <si>
    <t>Other current liabilities</t>
  </si>
  <si>
    <t>Total current liabilities</t>
  </si>
  <si>
    <t>Lease liabilities, long-term</t>
  </si>
  <si>
    <t>Debt facility, long-term</t>
  </si>
  <si>
    <t>Convertible debt, long-term</t>
  </si>
  <si>
    <t>Convertible senior notes, net of discount and issuance costs</t>
  </si>
  <si>
    <t>Warrant and earnout liabilities</t>
  </si>
  <si>
    <t>Other non-current liabilities</t>
  </si>
  <si>
    <t>Total liabilities</t>
  </si>
  <si>
    <t>Stockholders’ equity:</t>
  </si>
  <si>
    <t>Preferred stock, par value per share $0.0001, 10,000,000 shares authorized</t>
  </si>
  <si>
    <t>Class A common stock, par value per share $0.0001, 500,000,000 shares authorized</t>
  </si>
  <si>
    <t>Class V common stock, par value per share $0.0001, 100,000,000 shares authorized</t>
  </si>
  <si>
    <t>Additional paid-in capital</t>
  </si>
  <si>
    <t>Treasury shares, at cost</t>
  </si>
  <si>
    <t>Accumulated other comprehensive gain</t>
  </si>
  <si>
    <t>Retained earnings (accumulated deficit)</t>
  </si>
  <si>
    <t>Total stockholders’ equity</t>
  </si>
  <si>
    <t>Total liabilities, and stockholders’ equity</t>
  </si>
  <si>
    <t>CONDENSED CONSOLIDATED STATEMENTS OF CASH FLOWS</t>
  </si>
  <si>
    <t>Operating activities</t>
  </si>
  <si>
    <t>Adjustments to reconcile net income to net cash provided by operating activities:</t>
  </si>
  <si>
    <t>Provision for credit losses</t>
  </si>
  <si>
    <t xml:space="preserve">Stock-based compensation </t>
  </si>
  <si>
    <t>Deferred income taxes</t>
  </si>
  <si>
    <t>Non-cash lease expense</t>
  </si>
  <si>
    <t>Changes in fair value of marketable securities and investments</t>
  </si>
  <si>
    <t>Changes in operating assets and liabilities:</t>
  </si>
  <si>
    <t>ExtraCash receivables, service based revenue</t>
  </si>
  <si>
    <t>Net cash provided by operating activities</t>
  </si>
  <si>
    <t>Investing activities</t>
  </si>
  <si>
    <t>Payments for internally developed software costs</t>
  </si>
  <si>
    <t>Purchase of property and equipment</t>
  </si>
  <si>
    <t>Net originations, purchases and collections of ExtraCash receivables</t>
  </si>
  <si>
    <t>Purchase of investments</t>
  </si>
  <si>
    <t>Sale and maturity of investments</t>
  </si>
  <si>
    <t>Purchase of marketable securities</t>
  </si>
  <si>
    <t>Net cash used in investing activities</t>
  </si>
  <si>
    <t xml:space="preserve">    </t>
  </si>
  <si>
    <t>Financing activities</t>
  </si>
  <si>
    <t>Repurchases of Class A common stock</t>
  </si>
  <si>
    <t>Proceeds from issuance of common stock for stock option exercises</t>
  </si>
  <si>
    <t>Purchase of capped calls</t>
  </si>
  <si>
    <t>Payment of taxes for shares withheld related to net share settlement</t>
  </si>
  <si>
    <t>Cash and cash equivalents and restricted cash, beginning of the period</t>
  </si>
  <si>
    <t>Cash and cash equivalents and restricted cash, end of the period</t>
  </si>
  <si>
    <t>Non-cash interest expense from the convertible notes</t>
  </si>
  <si>
    <t>Income taxes payable</t>
  </si>
  <si>
    <t>Discretionary or non-recurring income</t>
  </si>
  <si>
    <t>For the Three Months Ended</t>
  </si>
  <si>
    <t>March 31, 2026</t>
  </si>
  <si>
    <t>March 31, 2025</t>
  </si>
  <si>
    <t>Net income</t>
  </si>
  <si>
    <t>Proceeds from issuance of convertible notes, net</t>
  </si>
  <si>
    <t>Net cash used in financing activities</t>
  </si>
  <si>
    <t>Net increase (decrease) in cash and cash equivalents and restricted cash</t>
  </si>
  <si>
    <t>RECONCILIATION OF NET INCOME (LOSS) TO ADJUSTED NET INCOME</t>
  </si>
  <si>
    <t>(in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</si>
</sst>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  <numFmt numFmtId="170" formatCode="_(* #,##0.0_);_(* \(#,##0.0\);_(* &quot;-&quot;?_);_(@_)"/>
    <numFmt numFmtId="171" formatCode="_(&quot;$&quot;* #,##0.0_);_(&quot;$&quot;* \(#,##0.0\);_(&quot;$&quot;* &quot;-&quot;?_);_(@_)"/>
    <numFmt numFmtId="172" formatCode="_(&quot;$&quot;* #,##0.000_);_(&quot;$&quot;* \(#,##0.000\);_(&quot;$&quot;* &quot;-&quot;?_);_(@_)"/>
    <numFmt numFmtId="173" formatCode="_(&quot;$&quot;* #,##0.00_);_(&quot;$&quot;* \(#,##0.00\);_(&quot;$&quot;* &quot;—&quot;_);_(@_)"/>
    <numFmt numFmtId="174" formatCode="_(&quot;$&quot;* #,##0.00000_);_(&quot;$&quot;* \(#,##0.00000\);_(&quot;$&quot;* &quot;—&quot;_);_(@_)"/>
    <numFmt numFmtId="175" formatCode="_(* #,##0.000000_);_(* \(#,##0.000000\);_(* &quot;-&quot;??_);_(@_)"/>
    <numFmt numFmtId="176" formatCode="_(&quot;$&quot;* #,##0_);_(&quot;$&quot;* \(#,##0\);_(&quot;$&quot;* &quot;—&quot;_);_(@_)"/>
    <numFmt numFmtId="177" formatCode="_(* #,##0_);_(* \(#,##0\);_(* &quot;—&quot;_);_(@_)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</cellStyleXfs>
  <cellXfs count="125">
    <xf numFmtId="0" fontId="0" fillId="0" borderId="0" xfId="0"/>
    <xf numFmtId="0" fontId="6" fillId="0" borderId="0" xfId="2"/>
    <xf numFmtId="0" fontId="6" fillId="0" borderId="0" xfId="2" applyAlignment="1">
      <alignment horizontal="center"/>
    </xf>
    <xf numFmtId="0" fontId="8" fillId="0" borderId="0" xfId="2" applyFont="1" applyAlignment="1">
      <alignment vertical="center" wrapText="1"/>
    </xf>
    <xf numFmtId="15" fontId="9" fillId="0" borderId="1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 indent="4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 wrapText="1" indent="2"/>
    </xf>
    <xf numFmtId="164" fontId="8" fillId="0" borderId="0" xfId="2" applyNumberFormat="1" applyFont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164" fontId="9" fillId="0" borderId="2" xfId="2" applyNumberFormat="1" applyFont="1" applyBorder="1" applyAlignment="1">
      <alignment horizontal="center" vertical="center" wrapText="1"/>
    </xf>
    <xf numFmtId="164" fontId="9" fillId="0" borderId="0" xfId="2" applyNumberFormat="1" applyFont="1" applyAlignment="1">
      <alignment horizontal="center" vertical="center" wrapText="1"/>
    </xf>
    <xf numFmtId="9" fontId="6" fillId="0" borderId="0" xfId="2" applyNumberFormat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9" fontId="0" fillId="0" borderId="0" xfId="0" applyNumberFormat="1"/>
    <xf numFmtId="166" fontId="6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8" fontId="0" fillId="0" borderId="0" xfId="0" applyNumberFormat="1"/>
    <xf numFmtId="15" fontId="9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indent="2"/>
    </xf>
    <xf numFmtId="164" fontId="9" fillId="0" borderId="3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vertical="center" wrapText="1"/>
    </xf>
    <xf numFmtId="0" fontId="8" fillId="0" borderId="0" xfId="2" applyFont="1"/>
    <xf numFmtId="8" fontId="0" fillId="0" borderId="0" xfId="0" applyNumberFormat="1"/>
    <xf numFmtId="43" fontId="0" fillId="0" borderId="0" xfId="0" applyNumberFormat="1"/>
    <xf numFmtId="169" fontId="0" fillId="0" borderId="0" xfId="0" applyNumberFormat="1"/>
    <xf numFmtId="0" fontId="7" fillId="0" borderId="0" xfId="2" applyFont="1"/>
    <xf numFmtId="165" fontId="0" fillId="0" borderId="0" xfId="0" applyNumberFormat="1"/>
    <xf numFmtId="0" fontId="8" fillId="0" borderId="0" xfId="0" applyFont="1"/>
    <xf numFmtId="167" fontId="0" fillId="0" borderId="0" xfId="1" applyNumberFormat="1" applyFont="1"/>
    <xf numFmtId="43" fontId="0" fillId="0" borderId="0" xfId="1" applyFont="1"/>
    <xf numFmtId="164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7" fillId="0" borderId="0" xfId="2" applyFont="1" applyAlignment="1">
      <alignment horizontal="centerContinuous"/>
    </xf>
    <xf numFmtId="0" fontId="6" fillId="0" borderId="0" xfId="2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165" fontId="8" fillId="0" borderId="0" xfId="0" applyNumberFormat="1" applyFont="1"/>
    <xf numFmtId="9" fontId="8" fillId="0" borderId="0" xfId="0" applyNumberFormat="1" applyFont="1"/>
    <xf numFmtId="9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center" vertical="center" wrapText="1"/>
    </xf>
    <xf numFmtId="166" fontId="11" fillId="0" borderId="0" xfId="1" applyNumberFormat="1" applyFont="1" applyFill="1" applyAlignment="1">
      <alignment horizontal="right" vertical="center" wrapText="1"/>
    </xf>
    <xf numFmtId="165" fontId="9" fillId="0" borderId="5" xfId="2" applyNumberFormat="1" applyFont="1" applyBorder="1" applyAlignment="1">
      <alignment horizontal="center" vertical="center" wrapText="1"/>
    </xf>
    <xf numFmtId="2" fontId="0" fillId="0" borderId="0" xfId="0" applyNumberFormat="1"/>
    <xf numFmtId="164" fontId="11" fillId="0" borderId="0" xfId="0" applyNumberFormat="1" applyFont="1" applyAlignment="1">
      <alignment horizontal="right" vertical="center" wrapText="1"/>
    </xf>
    <xf numFmtId="173" fontId="0" fillId="0" borderId="0" xfId="0" applyNumberFormat="1"/>
    <xf numFmtId="0" fontId="3" fillId="0" borderId="0" xfId="2" applyFont="1"/>
    <xf numFmtId="174" fontId="0" fillId="0" borderId="0" xfId="0" applyNumberFormat="1"/>
    <xf numFmtId="175" fontId="0" fillId="0" borderId="0" xfId="1" applyNumberFormat="1" applyFont="1"/>
    <xf numFmtId="9" fontId="7" fillId="0" borderId="0" xfId="1" applyNumberFormat="1" applyFont="1" applyAlignment="1">
      <alignment horizontal="centerContinuous"/>
    </xf>
    <xf numFmtId="9" fontId="6" fillId="0" borderId="0" xfId="2" applyNumberFormat="1" applyAlignment="1">
      <alignment horizontal="centerContinuous"/>
    </xf>
    <xf numFmtId="43" fontId="7" fillId="0" borderId="0" xfId="0" applyNumberFormat="1" applyFont="1" applyAlignment="1">
      <alignment horizontal="centerContinuous"/>
    </xf>
    <xf numFmtId="9" fontId="7" fillId="0" borderId="0" xfId="0" applyNumberFormat="1" applyFont="1" applyAlignment="1">
      <alignment horizontal="centerContinuous"/>
    </xf>
    <xf numFmtId="164" fontId="8" fillId="0" borderId="0" xfId="6" applyNumberFormat="1" applyFont="1" applyAlignment="1">
      <alignment horizontal="center" vertical="center" wrapText="1"/>
    </xf>
    <xf numFmtId="165" fontId="8" fillId="0" borderId="1" xfId="6" applyNumberFormat="1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horizontal="center" vertical="center" wrapText="1"/>
    </xf>
    <xf numFmtId="0" fontId="9" fillId="0" borderId="0" xfId="2" applyFont="1"/>
    <xf numFmtId="170" fontId="8" fillId="0" borderId="0" xfId="2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 wrapText="1"/>
    </xf>
    <xf numFmtId="0" fontId="7" fillId="0" borderId="0" xfId="8" applyFont="1" applyAlignment="1">
      <alignment horizontal="centerContinuous"/>
    </xf>
    <xf numFmtId="0" fontId="12" fillId="0" borderId="0" xfId="8" applyFont="1" applyAlignment="1">
      <alignment horizontal="centerContinuous"/>
    </xf>
    <xf numFmtId="0" fontId="1" fillId="0" borderId="0" xfId="8" applyAlignment="1">
      <alignment horizontal="centerContinuous"/>
    </xf>
    <xf numFmtId="0" fontId="8" fillId="0" borderId="0" xfId="8" applyFont="1" applyAlignment="1">
      <alignment vertical="center" wrapText="1"/>
    </xf>
    <xf numFmtId="0" fontId="1" fillId="0" borderId="0" xfId="8" applyAlignment="1">
      <alignment horizontal="center"/>
    </xf>
    <xf numFmtId="15" fontId="9" fillId="0" borderId="1" xfId="8" applyNumberFormat="1" applyFont="1" applyBorder="1" applyAlignment="1">
      <alignment horizontal="center" vertical="center" wrapText="1"/>
    </xf>
    <xf numFmtId="0" fontId="8" fillId="0" borderId="0" xfId="8" applyFont="1" applyAlignment="1">
      <alignment horizontal="center" vertical="center" wrapText="1"/>
    </xf>
    <xf numFmtId="0" fontId="9" fillId="0" borderId="0" xfId="8" applyFont="1" applyAlignment="1">
      <alignment vertical="center" wrapText="1"/>
    </xf>
    <xf numFmtId="164" fontId="8" fillId="0" borderId="0" xfId="9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176" fontId="8" fillId="0" borderId="0" xfId="9" applyNumberFormat="1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 wrapText="1"/>
    </xf>
    <xf numFmtId="176" fontId="8" fillId="0" borderId="0" xfId="8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 indent="2"/>
    </xf>
    <xf numFmtId="177" fontId="10" fillId="0" borderId="4" xfId="0" applyNumberFormat="1" applyFont="1" applyBorder="1" applyAlignment="1">
      <alignment horizontal="right" vertical="center" wrapText="1"/>
    </xf>
    <xf numFmtId="0" fontId="8" fillId="0" borderId="0" xfId="8" applyFont="1" applyAlignment="1">
      <alignment horizontal="left" vertical="center" wrapText="1" indent="1"/>
    </xf>
    <xf numFmtId="176" fontId="9" fillId="0" borderId="4" xfId="8" applyNumberFormat="1" applyFont="1" applyBorder="1" applyAlignment="1">
      <alignment horizontal="center" vertical="center" wrapText="1"/>
    </xf>
    <xf numFmtId="0" fontId="1" fillId="0" borderId="0" xfId="8"/>
    <xf numFmtId="176" fontId="9" fillId="0" borderId="6" xfId="8" applyNumberFormat="1" applyFont="1" applyBorder="1" applyAlignment="1">
      <alignment horizontal="center" vertical="center" wrapText="1"/>
    </xf>
    <xf numFmtId="177" fontId="1" fillId="0" borderId="0" xfId="8" applyNumberFormat="1" applyAlignment="1">
      <alignment horizontal="center"/>
    </xf>
    <xf numFmtId="176" fontId="1" fillId="0" borderId="0" xfId="8" applyNumberFormat="1" applyAlignment="1">
      <alignment horizontal="center"/>
    </xf>
    <xf numFmtId="0" fontId="7" fillId="0" borderId="0" xfId="9" applyFont="1" applyAlignment="1">
      <alignment horizontal="centerContinuous"/>
    </xf>
    <xf numFmtId="0" fontId="12" fillId="0" borderId="0" xfId="9" applyFont="1" applyAlignment="1">
      <alignment horizontal="centerContinuous"/>
    </xf>
    <xf numFmtId="0" fontId="8" fillId="0" borderId="0" xfId="9" applyFont="1" applyAlignment="1">
      <alignment vertical="center" wrapText="1"/>
    </xf>
    <xf numFmtId="15" fontId="9" fillId="0" borderId="1" xfId="9" applyNumberFormat="1" applyFont="1" applyBorder="1" applyAlignment="1">
      <alignment horizontal="center" vertical="center" wrapText="1"/>
    </xf>
    <xf numFmtId="0" fontId="8" fillId="0" borderId="0" xfId="9" applyFont="1" applyAlignment="1">
      <alignment horizontal="center" vertical="center" wrapText="1"/>
    </xf>
    <xf numFmtId="177" fontId="10" fillId="0" borderId="5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centerContinuous"/>
    </xf>
    <xf numFmtId="177" fontId="0" fillId="0" borderId="0" xfId="0" applyNumberFormat="1"/>
    <xf numFmtId="177" fontId="10" fillId="0" borderId="0" xfId="0" applyNumberFormat="1" applyFont="1" applyAlignment="1">
      <alignment horizontal="right" vertical="center" wrapText="1"/>
    </xf>
    <xf numFmtId="0" fontId="8" fillId="0" borderId="0" xfId="9" applyFont="1" applyAlignment="1">
      <alignment horizontal="centerContinuous" vertical="center" wrapText="1"/>
    </xf>
    <xf numFmtId="0" fontId="1" fillId="0" borderId="0" xfId="9"/>
    <xf numFmtId="0" fontId="1" fillId="0" borderId="0" xfId="9" applyAlignment="1">
      <alignment horizontal="center"/>
    </xf>
    <xf numFmtId="0" fontId="5" fillId="0" borderId="0" xfId="0" applyFont="1"/>
    <xf numFmtId="0" fontId="1" fillId="0" borderId="0" xfId="9" applyAlignment="1">
      <alignment horizontal="centerContinuous"/>
    </xf>
    <xf numFmtId="168" fontId="11" fillId="0" borderId="0" xfId="11" applyNumberFormat="1" applyFont="1" applyAlignment="1">
      <alignment horizontal="right" vertical="center" wrapText="1"/>
    </xf>
    <xf numFmtId="0" fontId="8" fillId="0" borderId="0" xfId="9" applyFont="1"/>
    <xf numFmtId="0" fontId="9" fillId="0" borderId="0" xfId="0" applyFont="1"/>
    <xf numFmtId="0" fontId="8" fillId="0" borderId="0" xfId="0" applyFont="1" applyAlignment="1">
      <alignment horizontal="left" indent="2"/>
    </xf>
    <xf numFmtId="0" fontId="9" fillId="0" borderId="0" xfId="9" applyFont="1"/>
    <xf numFmtId="0" fontId="8" fillId="0" borderId="0" xfId="9" applyFont="1" applyAlignment="1">
      <alignment horizontal="center"/>
    </xf>
    <xf numFmtId="0" fontId="1" fillId="0" borderId="1" xfId="9" applyBorder="1" applyAlignment="1">
      <alignment horizontal="centerContinuous"/>
    </xf>
    <xf numFmtId="0" fontId="9" fillId="0" borderId="1" xfId="9" applyFont="1" applyBorder="1" applyAlignment="1">
      <alignment horizontal="centerContinuous"/>
    </xf>
    <xf numFmtId="168" fontId="0" fillId="0" borderId="0" xfId="0" applyNumberFormat="1" applyAlignment="1">
      <alignment horizontal="centerContinuous"/>
    </xf>
    <xf numFmtId="9" fontId="0" fillId="0" borderId="0" xfId="0" applyNumberFormat="1" applyAlignment="1">
      <alignment horizontal="centerContinuous"/>
    </xf>
    <xf numFmtId="43" fontId="0" fillId="0" borderId="0" xfId="1" applyFont="1" applyAlignment="1">
      <alignment horizontal="centerContinuous"/>
    </xf>
    <xf numFmtId="176" fontId="0" fillId="0" borderId="0" xfId="0" applyNumberFormat="1"/>
    <xf numFmtId="168" fontId="8" fillId="0" borderId="0" xfId="0" applyNumberFormat="1" applyFont="1"/>
  </cellXfs>
  <cellStyles count="12">
    <cellStyle name="Comma" xfId="1" builtinId="3"/>
    <cellStyle name="Comma 2" xfId="5" xr:uid="{7F966FC2-F0C8-054B-BA0F-BED65BC69DFE}"/>
    <cellStyle name="Currency" xfId="11" builtinId="4"/>
    <cellStyle name="Currency 2" xfId="4" xr:uid="{22505DED-6636-684F-A6F5-311D0ADE3109}"/>
    <cellStyle name="Normal" xfId="0" builtinId="0"/>
    <cellStyle name="Normal 2" xfId="2" xr:uid="{51F16DCB-3E4E-464E-ACBA-372E6982E89B}"/>
    <cellStyle name="Normal 2 2" xfId="6" xr:uid="{C2E7B3C0-88FA-4B63-B5B5-1538D0CFB9C7}"/>
    <cellStyle name="Normal 2 2 2" xfId="9" xr:uid="{5388ED7B-D73A-4F52-914C-0E8BC2CE26B3}"/>
    <cellStyle name="Normal 2 3" xfId="7" xr:uid="{ED4A3102-6817-42AA-8A26-1DF74B06FD70}"/>
    <cellStyle name="Normal 2 4" xfId="8" xr:uid="{04BD4B6D-ADFC-4D22-8CA6-940CF2FEF79F}"/>
    <cellStyle name="Normal 3" xfId="10" xr:uid="{3B60AD98-5594-4309-B7FA-3CBE94B38FFA}"/>
    <cellStyle name="Percent 2" xfId="3" xr:uid="{3234C1BC-2C21-B241-8CF8-C23E02F783C2}"/>
  </cellStyles>
  <dxfs count="0"/>
  <tableStyles count="0" defaultTableStyle="TableStyleMedium2" defaultPivotStyle="PivotStyleLight16"/>
  <colors>
    <mruColors>
      <color rgb="FF0000FF"/>
      <color rgb="FFE2EFDA"/>
      <color rgb="FFFDFF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2678834</xdr:colOff>
      <xdr:row>4</xdr:row>
      <xdr:rowOff>178858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2675659</xdr:colOff>
      <xdr:row>4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102AA4-6C56-4BCB-8AC0-46C2EFAE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83441"/>
          <a:ext cx="2567988" cy="689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50708</xdr:colOff>
      <xdr:row>1</xdr:row>
      <xdr:rowOff>83416</xdr:rowOff>
    </xdr:from>
    <xdr:to>
      <xdr:col>1</xdr:col>
      <xdr:colOff>2389722</xdr:colOff>
      <xdr:row>4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635C49-E9C6-44F7-B02C-BAEE0954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08" y="283441"/>
          <a:ext cx="2577139" cy="689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711F6B2-D5B1-432B-99C0-5DEAA64B46C9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2c1aa456-01a8-4d2a-b415-52f722132eb2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autoPageBreaks="0" fitToPage="1"/>
  </sheetPr>
  <dimension ref="A3:S112"/>
  <sheetViews>
    <sheetView showGridLines="0" zoomScale="85" zoomScaleNormal="85" zoomScaleSheetLayoutView="75" workbookViewId="0"/>
  </sheetViews>
  <sheetFormatPr defaultColWidth="9.08203125" defaultRowHeight="15.5" x14ac:dyDescent="0.35"/>
  <cols>
    <col min="1" max="1" width="3.08203125" style="1" customWidth="1"/>
    <col min="2" max="2" width="57.58203125" style="1" customWidth="1"/>
    <col min="3" max="3" width="1.5" style="1" customWidth="1"/>
    <col min="4" max="6" width="10.58203125" style="2" customWidth="1"/>
    <col min="7" max="16" width="10.58203125" customWidth="1"/>
  </cols>
  <sheetData>
    <row r="3" spans="2:19" x14ac:dyDescent="0.35">
      <c r="B3" s="49" t="s">
        <v>27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2:19" ht="15" customHeight="1" x14ac:dyDescent="0.35">
      <c r="B4" s="49" t="s">
        <v>28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2:19" x14ac:dyDescent="0.35">
      <c r="B5" s="53" t="s">
        <v>13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2:19" x14ac:dyDescent="0.35">
      <c r="B6" s="50" t="s">
        <v>14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9" ht="15" customHeight="1" x14ac:dyDescent="0.35">
      <c r="B7" s="3"/>
      <c r="C7" s="3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9" x14ac:dyDescent="0.35">
      <c r="B8" s="3"/>
      <c r="C8" s="3"/>
      <c r="D8" s="4" t="s">
        <v>26</v>
      </c>
      <c r="E8" s="4" t="s">
        <v>30</v>
      </c>
      <c r="F8" s="4" t="s">
        <v>32</v>
      </c>
      <c r="G8" s="4" t="s">
        <v>33</v>
      </c>
      <c r="H8" s="4" t="s">
        <v>34</v>
      </c>
      <c r="I8" s="4" t="s">
        <v>40</v>
      </c>
      <c r="J8" s="4" t="s">
        <v>42</v>
      </c>
      <c r="K8" s="4" t="s">
        <v>44</v>
      </c>
      <c r="L8" s="4" t="s">
        <v>45</v>
      </c>
      <c r="M8" s="4" t="s">
        <v>46</v>
      </c>
      <c r="N8" s="4" t="s">
        <v>55</v>
      </c>
      <c r="O8" s="4" t="s">
        <v>57</v>
      </c>
      <c r="P8" s="4" t="s">
        <v>59</v>
      </c>
    </row>
    <row r="9" spans="2:19" x14ac:dyDescent="0.35">
      <c r="B9" s="3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2:19" x14ac:dyDescent="0.35">
      <c r="B10" s="6" t="s">
        <v>0</v>
      </c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9" x14ac:dyDescent="0.35">
      <c r="B11" s="7" t="s">
        <v>1</v>
      </c>
      <c r="C11" s="3"/>
      <c r="D11" s="70">
        <v>52.6</v>
      </c>
      <c r="E11" s="70">
        <v>55</v>
      </c>
      <c r="F11" s="70">
        <v>59.2</v>
      </c>
      <c r="G11" s="70">
        <v>65.400000000000006</v>
      </c>
      <c r="H11" s="61">
        <v>65.599999999999994</v>
      </c>
      <c r="I11" s="61">
        <v>71.599999999999994</v>
      </c>
      <c r="J11" s="61">
        <v>83.4</v>
      </c>
      <c r="K11" s="61">
        <v>90.799999999999983</v>
      </c>
      <c r="L11" s="61">
        <v>97.9</v>
      </c>
      <c r="M11" s="13">
        <v>121.5</v>
      </c>
      <c r="N11" s="13">
        <v>139.29999999999998</v>
      </c>
      <c r="O11" s="13">
        <v>153.19999999999999</v>
      </c>
      <c r="P11" s="13">
        <v>147.6</v>
      </c>
      <c r="Q11" s="60"/>
      <c r="R11" s="46"/>
      <c r="S11" s="47"/>
    </row>
    <row r="12" spans="2:19" x14ac:dyDescent="0.35">
      <c r="B12" s="7" t="s">
        <v>2</v>
      </c>
      <c r="C12" s="3"/>
      <c r="D12" s="71">
        <v>6.3000000000000007</v>
      </c>
      <c r="E12" s="71">
        <v>6.2</v>
      </c>
      <c r="F12" s="71">
        <v>6.6</v>
      </c>
      <c r="G12" s="71">
        <v>7.799999999999998</v>
      </c>
      <c r="H12" s="34">
        <v>8</v>
      </c>
      <c r="I12" s="34">
        <v>8.5</v>
      </c>
      <c r="J12" s="34">
        <v>9.1000000000000014</v>
      </c>
      <c r="K12" s="34">
        <v>10.100000000000001</v>
      </c>
      <c r="L12" s="34">
        <v>10.1</v>
      </c>
      <c r="M12" s="34">
        <v>10.200000000000001</v>
      </c>
      <c r="N12" s="34">
        <v>11.5</v>
      </c>
      <c r="O12" s="34">
        <v>10.499999999999996</v>
      </c>
      <c r="P12" s="34">
        <v>10.8</v>
      </c>
      <c r="R12" s="46"/>
      <c r="S12" s="47"/>
    </row>
    <row r="13" spans="2:19" x14ac:dyDescent="0.35">
      <c r="B13" s="8" t="s">
        <v>3</v>
      </c>
      <c r="C13" s="3"/>
      <c r="D13" s="15">
        <f t="shared" ref="D13:I13" si="0">SUM(D11:D12)</f>
        <v>58.900000000000006</v>
      </c>
      <c r="E13" s="15">
        <f t="shared" si="0"/>
        <v>61.2</v>
      </c>
      <c r="F13" s="15">
        <f t="shared" si="0"/>
        <v>65.8</v>
      </c>
      <c r="G13" s="15">
        <f t="shared" si="0"/>
        <v>73.2</v>
      </c>
      <c r="H13" s="15">
        <f t="shared" si="0"/>
        <v>73.599999999999994</v>
      </c>
      <c r="I13" s="15">
        <f t="shared" si="0"/>
        <v>80.099999999999994</v>
      </c>
      <c r="J13" s="15">
        <f t="shared" ref="J13:K13" si="1">SUM(J11:J12)</f>
        <v>92.5</v>
      </c>
      <c r="K13" s="15">
        <f t="shared" si="1"/>
        <v>100.89999999999998</v>
      </c>
      <c r="L13" s="15">
        <f t="shared" ref="L13:M13" si="2">SUM(L11:L12)</f>
        <v>108</v>
      </c>
      <c r="M13" s="15">
        <f t="shared" si="2"/>
        <v>131.69999999999999</v>
      </c>
      <c r="N13" s="15">
        <f t="shared" ref="N13:P13" si="3">SUM(N11:N12)</f>
        <v>150.79999999999998</v>
      </c>
      <c r="O13" s="15">
        <f t="shared" si="3"/>
        <v>163.69999999999999</v>
      </c>
      <c r="P13" s="15">
        <f t="shared" si="3"/>
        <v>158.4</v>
      </c>
      <c r="R13" s="46"/>
      <c r="S13" s="47"/>
    </row>
    <row r="14" spans="2:19" x14ac:dyDescent="0.35">
      <c r="B14" s="6" t="s">
        <v>4</v>
      </c>
      <c r="C14" s="3"/>
      <c r="D14" s="26"/>
      <c r="E14" s="26"/>
      <c r="F14" s="26"/>
      <c r="G14" s="42"/>
      <c r="H14" s="38"/>
      <c r="I14" s="38"/>
      <c r="J14" s="38"/>
      <c r="K14" s="38"/>
      <c r="L14" s="38"/>
      <c r="M14" s="38"/>
      <c r="N14" s="38"/>
      <c r="O14" s="38"/>
      <c r="P14" s="38"/>
      <c r="R14" s="46"/>
      <c r="S14" s="47"/>
    </row>
    <row r="15" spans="2:19" x14ac:dyDescent="0.35">
      <c r="B15" s="32" t="s">
        <v>31</v>
      </c>
      <c r="C15" s="3"/>
      <c r="D15" s="57">
        <v>12</v>
      </c>
      <c r="E15" s="57">
        <v>15.9</v>
      </c>
      <c r="F15" s="57">
        <v>16</v>
      </c>
      <c r="G15" s="57">
        <v>14.5</v>
      </c>
      <c r="H15" s="35">
        <v>9.9</v>
      </c>
      <c r="I15" s="35">
        <v>14.4</v>
      </c>
      <c r="J15" s="35">
        <v>13.7</v>
      </c>
      <c r="K15" s="35">
        <v>16.600000000000001</v>
      </c>
      <c r="L15" s="35">
        <v>10.6</v>
      </c>
      <c r="M15" s="35">
        <v>25.199999999999996</v>
      </c>
      <c r="N15" s="35">
        <v>29.900000000000006</v>
      </c>
      <c r="O15" s="35">
        <v>25.299999999999997</v>
      </c>
      <c r="P15" s="35">
        <v>26.6</v>
      </c>
      <c r="R15" s="46"/>
      <c r="S15" s="47"/>
    </row>
    <row r="16" spans="2:19" x14ac:dyDescent="0.35">
      <c r="B16" s="32" t="s">
        <v>25</v>
      </c>
      <c r="C16" s="3"/>
      <c r="D16" s="16">
        <v>7</v>
      </c>
      <c r="E16" s="16">
        <v>7.1</v>
      </c>
      <c r="F16" s="16">
        <v>6.9</v>
      </c>
      <c r="G16" s="16">
        <v>7.2</v>
      </c>
      <c r="H16" s="35">
        <v>7.4</v>
      </c>
      <c r="I16" s="35">
        <v>7.5</v>
      </c>
      <c r="J16" s="35">
        <v>8.4</v>
      </c>
      <c r="K16" s="35">
        <v>6.1</v>
      </c>
      <c r="L16" s="35">
        <v>7</v>
      </c>
      <c r="M16" s="35">
        <v>7.1999999999999993</v>
      </c>
      <c r="N16" s="35">
        <v>9.4000000000000021</v>
      </c>
      <c r="O16" s="35">
        <v>9.8999999999999986</v>
      </c>
      <c r="P16" s="35">
        <v>9.6</v>
      </c>
      <c r="R16" s="46"/>
      <c r="S16" s="47"/>
    </row>
    <row r="17" spans="2:19" x14ac:dyDescent="0.35">
      <c r="B17" s="32" t="s">
        <v>47</v>
      </c>
      <c r="C17" s="3"/>
      <c r="D17" s="16">
        <v>5.9</v>
      </c>
      <c r="E17" s="16">
        <v>5.3</v>
      </c>
      <c r="F17" s="16">
        <v>5.6</v>
      </c>
      <c r="G17" s="16">
        <v>5.6000000000000005</v>
      </c>
      <c r="H17" s="35">
        <v>6.4</v>
      </c>
      <c r="I17" s="35">
        <v>6.4</v>
      </c>
      <c r="J17" s="35">
        <v>6.2</v>
      </c>
      <c r="K17" s="35">
        <v>5.6</v>
      </c>
      <c r="L17" s="35">
        <v>7</v>
      </c>
      <c r="M17" s="35">
        <v>7.3000000000000007</v>
      </c>
      <c r="N17" s="35">
        <v>7.3000000000000007</v>
      </c>
      <c r="O17" s="35">
        <v>6.5999999999999979</v>
      </c>
      <c r="P17" s="35">
        <v>7.8</v>
      </c>
      <c r="R17" s="46"/>
      <c r="S17" s="47"/>
    </row>
    <row r="18" spans="2:19" x14ac:dyDescent="0.35">
      <c r="B18" s="32" t="s">
        <v>48</v>
      </c>
      <c r="C18" s="3"/>
      <c r="D18" s="16">
        <v>11.4</v>
      </c>
      <c r="E18" s="16">
        <v>17.2</v>
      </c>
      <c r="F18" s="16">
        <v>16.100000000000001</v>
      </c>
      <c r="G18" s="16">
        <v>12</v>
      </c>
      <c r="H18" s="35">
        <v>10.9</v>
      </c>
      <c r="I18" s="35">
        <v>12.9</v>
      </c>
      <c r="J18" s="35">
        <v>14.9</v>
      </c>
      <c r="K18" s="35">
        <v>14.7</v>
      </c>
      <c r="L18" s="35">
        <v>11.9</v>
      </c>
      <c r="M18" s="35">
        <v>15.499999999999998</v>
      </c>
      <c r="N18" s="35">
        <v>18.899999999999999</v>
      </c>
      <c r="O18" s="35">
        <v>19.700000000000003</v>
      </c>
      <c r="P18" s="35">
        <v>14.3</v>
      </c>
      <c r="R18" s="46"/>
      <c r="S18" s="47"/>
    </row>
    <row r="19" spans="2:19" x14ac:dyDescent="0.35">
      <c r="B19" s="32" t="s">
        <v>5</v>
      </c>
      <c r="C19" s="3"/>
      <c r="D19" s="16">
        <v>23.7</v>
      </c>
      <c r="E19" s="16">
        <v>23.4</v>
      </c>
      <c r="F19" s="16">
        <v>22.7</v>
      </c>
      <c r="G19" s="16">
        <v>23.4</v>
      </c>
      <c r="H19" s="35">
        <v>24.3</v>
      </c>
      <c r="I19" s="35">
        <v>24.3</v>
      </c>
      <c r="J19" s="35">
        <v>30.4</v>
      </c>
      <c r="K19" s="35">
        <v>26.7</v>
      </c>
      <c r="L19" s="35">
        <v>27.3</v>
      </c>
      <c r="M19" s="35">
        <v>26.400000000000002</v>
      </c>
      <c r="N19" s="35">
        <v>24.799999999999997</v>
      </c>
      <c r="O19" s="35">
        <v>24.900000000000006</v>
      </c>
      <c r="P19" s="35">
        <v>27.6</v>
      </c>
      <c r="R19" s="46"/>
      <c r="S19" s="47"/>
    </row>
    <row r="20" spans="2:19" x14ac:dyDescent="0.35">
      <c r="B20" s="32" t="s">
        <v>49</v>
      </c>
      <c r="C20" s="3"/>
      <c r="D20" s="16">
        <v>2.7</v>
      </c>
      <c r="E20" s="16">
        <v>2.6</v>
      </c>
      <c r="F20" s="16">
        <v>2.7</v>
      </c>
      <c r="G20" s="16">
        <v>2.6</v>
      </c>
      <c r="H20" s="35">
        <v>2.7</v>
      </c>
      <c r="I20" s="35">
        <v>2.8</v>
      </c>
      <c r="J20" s="35">
        <v>2.8</v>
      </c>
      <c r="K20" s="35">
        <v>2.7</v>
      </c>
      <c r="L20" s="35">
        <v>2.7</v>
      </c>
      <c r="M20" s="35">
        <v>2.8999999999999995</v>
      </c>
      <c r="N20" s="35">
        <v>3.2000000000000011</v>
      </c>
      <c r="O20" s="35">
        <v>3.2999999999999989</v>
      </c>
      <c r="P20" s="35">
        <v>3.4</v>
      </c>
      <c r="R20" s="46"/>
      <c r="S20" s="47"/>
    </row>
    <row r="21" spans="2:19" x14ac:dyDescent="0.35">
      <c r="B21" s="32" t="s">
        <v>7</v>
      </c>
      <c r="C21" s="3"/>
      <c r="D21" s="14">
        <v>8.6999999999999993</v>
      </c>
      <c r="E21" s="14">
        <v>10.7</v>
      </c>
      <c r="F21" s="14">
        <v>6.3999999999999995</v>
      </c>
      <c r="G21" s="14">
        <v>6</v>
      </c>
      <c r="H21" s="34">
        <v>6.6</v>
      </c>
      <c r="I21" s="34">
        <v>6.1</v>
      </c>
      <c r="J21" s="35">
        <v>13.5</v>
      </c>
      <c r="K21" s="35">
        <v>7.5</v>
      </c>
      <c r="L21" s="35">
        <v>6.3</v>
      </c>
      <c r="M21" s="35">
        <v>6.2</v>
      </c>
      <c r="N21" s="35">
        <v>11.3</v>
      </c>
      <c r="O21" s="35">
        <v>9.4999999999999964</v>
      </c>
      <c r="P21" s="35">
        <v>9.6</v>
      </c>
      <c r="R21" s="46"/>
      <c r="S21" s="47"/>
    </row>
    <row r="22" spans="2:19" x14ac:dyDescent="0.35">
      <c r="B22" s="8" t="s">
        <v>6</v>
      </c>
      <c r="C22" s="3"/>
      <c r="D22" s="17">
        <f t="shared" ref="D22:M22" si="4">SUM(D15:D21)</f>
        <v>71.400000000000006</v>
      </c>
      <c r="E22" s="17">
        <f t="shared" si="4"/>
        <v>82.2</v>
      </c>
      <c r="F22" s="17">
        <f t="shared" si="4"/>
        <v>76.400000000000006</v>
      </c>
      <c r="G22" s="17">
        <f t="shared" si="4"/>
        <v>71.3</v>
      </c>
      <c r="H22" s="17">
        <f t="shared" si="4"/>
        <v>68.2</v>
      </c>
      <c r="I22" s="17">
        <f t="shared" si="4"/>
        <v>74.399999999999991</v>
      </c>
      <c r="J22" s="59">
        <f t="shared" si="4"/>
        <v>89.899999999999991</v>
      </c>
      <c r="K22" s="59">
        <f t="shared" si="4"/>
        <v>79.900000000000006</v>
      </c>
      <c r="L22" s="59">
        <f t="shared" si="4"/>
        <v>72.8</v>
      </c>
      <c r="M22" s="59">
        <f t="shared" si="4"/>
        <v>90.7</v>
      </c>
      <c r="N22" s="59">
        <f t="shared" ref="N22:O22" si="5">SUM(N15:N21)</f>
        <v>104.8</v>
      </c>
      <c r="O22" s="59">
        <f t="shared" si="5"/>
        <v>99.2</v>
      </c>
      <c r="P22" s="59">
        <f>SUM(P15:P21)</f>
        <v>98.9</v>
      </c>
      <c r="R22" s="46"/>
      <c r="S22" s="47"/>
    </row>
    <row r="23" spans="2:19" x14ac:dyDescent="0.35">
      <c r="B23" s="6" t="s">
        <v>8</v>
      </c>
      <c r="C23" s="3"/>
      <c r="D23" s="26"/>
      <c r="E23" s="38"/>
      <c r="F23" s="26"/>
      <c r="G23" s="26"/>
      <c r="H23" s="45"/>
      <c r="I23" s="45"/>
      <c r="J23" s="45"/>
      <c r="K23" s="45"/>
      <c r="L23" s="45"/>
      <c r="M23" s="45"/>
      <c r="N23" s="45"/>
      <c r="O23" s="45"/>
      <c r="P23" s="45"/>
      <c r="R23" s="46"/>
      <c r="S23" s="47"/>
    </row>
    <row r="24" spans="2:19" x14ac:dyDescent="0.35">
      <c r="B24" s="7" t="s">
        <v>9</v>
      </c>
      <c r="C24" s="3"/>
      <c r="D24" s="16">
        <v>1.5999999999999999</v>
      </c>
      <c r="E24" s="16">
        <v>1.4</v>
      </c>
      <c r="F24" s="16">
        <v>1.7</v>
      </c>
      <c r="G24" s="16">
        <v>1.8</v>
      </c>
      <c r="H24" s="35">
        <v>0.7</v>
      </c>
      <c r="I24" s="35">
        <v>1.5000000000000002</v>
      </c>
      <c r="J24" s="35">
        <v>1.5</v>
      </c>
      <c r="K24" s="35">
        <v>1.2999999999999998</v>
      </c>
      <c r="L24" s="35">
        <v>1.3</v>
      </c>
      <c r="M24" s="35">
        <v>1.2</v>
      </c>
      <c r="N24" s="35">
        <v>1.5</v>
      </c>
      <c r="O24" s="35">
        <v>1.4000000000000004</v>
      </c>
      <c r="P24" s="35">
        <v>0.9</v>
      </c>
      <c r="R24" s="46"/>
      <c r="S24" s="47"/>
    </row>
    <row r="25" spans="2:19" x14ac:dyDescent="0.35">
      <c r="B25" s="7" t="s">
        <v>43</v>
      </c>
      <c r="C25" s="3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57">
        <v>0</v>
      </c>
      <c r="N25" s="57">
        <v>0</v>
      </c>
      <c r="O25" s="57">
        <v>0</v>
      </c>
      <c r="P25" s="57">
        <v>0</v>
      </c>
      <c r="R25" s="46"/>
      <c r="S25" s="47"/>
    </row>
    <row r="26" spans="2:19" x14ac:dyDescent="0.35">
      <c r="B26" s="7" t="s">
        <v>10</v>
      </c>
      <c r="C26" s="3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57">
        <v>0</v>
      </c>
      <c r="N26" s="57">
        <v>0</v>
      </c>
      <c r="O26" s="57">
        <v>0</v>
      </c>
      <c r="P26" s="57">
        <v>0</v>
      </c>
      <c r="R26" s="46"/>
      <c r="S26" s="47"/>
    </row>
    <row r="27" spans="2:19" x14ac:dyDescent="0.35">
      <c r="B27" s="7" t="s">
        <v>21</v>
      </c>
      <c r="C27" s="3"/>
      <c r="D27" s="16">
        <v>0</v>
      </c>
      <c r="E27" s="16">
        <v>0</v>
      </c>
      <c r="F27" s="16">
        <v>0</v>
      </c>
      <c r="G27" s="16">
        <v>0</v>
      </c>
      <c r="H27" s="35">
        <v>-33.4</v>
      </c>
      <c r="I27" s="16">
        <v>0</v>
      </c>
      <c r="J27" s="35">
        <v>0</v>
      </c>
      <c r="K27" s="35">
        <v>0</v>
      </c>
      <c r="L27" s="35">
        <v>0</v>
      </c>
      <c r="M27" s="57">
        <v>0</v>
      </c>
      <c r="N27" s="57">
        <v>0</v>
      </c>
      <c r="O27" s="57">
        <v>0</v>
      </c>
      <c r="P27" s="57">
        <v>0</v>
      </c>
      <c r="R27" s="46"/>
      <c r="S27" s="47"/>
    </row>
    <row r="28" spans="2:19" ht="14.5" customHeight="1" x14ac:dyDescent="0.35">
      <c r="B28" s="7" t="s">
        <v>22</v>
      </c>
      <c r="C28" s="3"/>
      <c r="D28" s="16">
        <v>0</v>
      </c>
      <c r="E28" s="16">
        <v>0</v>
      </c>
      <c r="F28" s="16">
        <v>0</v>
      </c>
      <c r="G28" s="16">
        <v>0</v>
      </c>
      <c r="H28" s="35">
        <v>0.2</v>
      </c>
      <c r="I28" s="35">
        <v>-0.1</v>
      </c>
      <c r="J28" s="35">
        <v>0</v>
      </c>
      <c r="K28" s="35">
        <v>0.9</v>
      </c>
      <c r="L28" s="35">
        <v>-0.4</v>
      </c>
      <c r="M28" s="35">
        <v>7.9</v>
      </c>
      <c r="N28" s="35">
        <v>-4.8</v>
      </c>
      <c r="O28" s="35">
        <v>0.59999999999999964</v>
      </c>
      <c r="P28" s="35">
        <v>-3.2</v>
      </c>
      <c r="R28" s="46"/>
      <c r="S28" s="47"/>
    </row>
    <row r="29" spans="2:19" x14ac:dyDescent="0.35">
      <c r="B29" s="7" t="s">
        <v>11</v>
      </c>
      <c r="C29" s="3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57">
        <v>0</v>
      </c>
      <c r="N29" s="57">
        <v>0</v>
      </c>
      <c r="O29" s="57">
        <v>0</v>
      </c>
      <c r="P29" s="57">
        <v>0</v>
      </c>
      <c r="R29" s="46"/>
      <c r="S29" s="47"/>
    </row>
    <row r="30" spans="2:19" x14ac:dyDescent="0.35">
      <c r="B30" s="7" t="s">
        <v>35</v>
      </c>
      <c r="C30" s="3"/>
      <c r="D30" s="14">
        <v>-0.1</v>
      </c>
      <c r="E30" s="14">
        <v>0.2</v>
      </c>
      <c r="F30" s="14">
        <v>-0.2</v>
      </c>
      <c r="G30" s="14">
        <v>-0.19999999999999998</v>
      </c>
      <c r="H30" s="34">
        <v>0.5</v>
      </c>
      <c r="I30" s="34">
        <v>-0.3</v>
      </c>
      <c r="J30" s="34">
        <v>0.2</v>
      </c>
      <c r="K30" s="34">
        <v>1.2999999999999998</v>
      </c>
      <c r="L30" s="34">
        <v>0.4</v>
      </c>
      <c r="M30" s="34">
        <v>20.400000000000002</v>
      </c>
      <c r="N30" s="34">
        <v>-9.1000000000000014</v>
      </c>
      <c r="O30" s="34">
        <v>-1.7999999999999989</v>
      </c>
      <c r="P30" s="104">
        <v>-8.3000000000000007</v>
      </c>
      <c r="R30" s="46"/>
      <c r="S30" s="47"/>
    </row>
    <row r="31" spans="2:19" x14ac:dyDescent="0.35">
      <c r="B31" s="8" t="s">
        <v>12</v>
      </c>
      <c r="C31" s="3"/>
      <c r="D31" s="17">
        <f t="shared" ref="D31:E31" si="6">SUM(D24:D30)</f>
        <v>1.4999999999999998</v>
      </c>
      <c r="E31" s="17">
        <f t="shared" si="6"/>
        <v>1.5999999999999999</v>
      </c>
      <c r="F31" s="17">
        <f t="shared" ref="F31:K31" si="7">SUM(F24:F30)</f>
        <v>1.5</v>
      </c>
      <c r="G31" s="17">
        <f t="shared" si="7"/>
        <v>1.6</v>
      </c>
      <c r="H31" s="17">
        <f t="shared" si="7"/>
        <v>-31.999999999999993</v>
      </c>
      <c r="I31" s="17">
        <f t="shared" si="7"/>
        <v>1.1000000000000001</v>
      </c>
      <c r="J31" s="17">
        <f t="shared" si="7"/>
        <v>1.7</v>
      </c>
      <c r="K31" s="17">
        <f t="shared" si="7"/>
        <v>3.4999999999999996</v>
      </c>
      <c r="L31" s="17">
        <f t="shared" ref="L31:M31" si="8">SUM(L24:L30)</f>
        <v>1.3</v>
      </c>
      <c r="M31" s="17">
        <f t="shared" si="8"/>
        <v>29.5</v>
      </c>
      <c r="N31" s="17">
        <f t="shared" ref="N31:P31" si="9">SUM(N24:N30)</f>
        <v>-12.400000000000002</v>
      </c>
      <c r="O31" s="17">
        <f t="shared" si="9"/>
        <v>0.20000000000000107</v>
      </c>
      <c r="P31" s="17">
        <f t="shared" si="9"/>
        <v>-10.600000000000001</v>
      </c>
      <c r="R31" s="46"/>
      <c r="S31" s="47"/>
    </row>
    <row r="32" spans="2:19" x14ac:dyDescent="0.35">
      <c r="B32" s="6" t="s">
        <v>20</v>
      </c>
      <c r="C32" s="3"/>
      <c r="D32" s="17">
        <f t="shared" ref="D32:M32" si="10">+D13-D22-D31</f>
        <v>-14</v>
      </c>
      <c r="E32" s="17">
        <f t="shared" si="10"/>
        <v>-22.6</v>
      </c>
      <c r="F32" s="17">
        <f t="shared" si="10"/>
        <v>-12.100000000000009</v>
      </c>
      <c r="G32" s="17">
        <f t="shared" si="10"/>
        <v>0.3000000000000056</v>
      </c>
      <c r="H32" s="17">
        <f t="shared" si="10"/>
        <v>37.399999999999984</v>
      </c>
      <c r="I32" s="17">
        <f t="shared" si="10"/>
        <v>4.6000000000000032</v>
      </c>
      <c r="J32" s="17">
        <f t="shared" si="10"/>
        <v>0.90000000000000857</v>
      </c>
      <c r="K32" s="17">
        <f t="shared" si="10"/>
        <v>17.499999999999972</v>
      </c>
      <c r="L32" s="17">
        <f t="shared" si="10"/>
        <v>33.900000000000006</v>
      </c>
      <c r="M32" s="17">
        <f t="shared" si="10"/>
        <v>11.499999999999986</v>
      </c>
      <c r="N32" s="17">
        <f t="shared" ref="N32:P32" si="11">+N13-N22-N31</f>
        <v>58.399999999999991</v>
      </c>
      <c r="O32" s="17">
        <f t="shared" si="11"/>
        <v>64.299999999999983</v>
      </c>
      <c r="P32" s="17">
        <f t="shared" si="11"/>
        <v>70.099999999999994</v>
      </c>
      <c r="R32" s="46"/>
      <c r="S32" s="47"/>
    </row>
    <row r="33" spans="2:19" x14ac:dyDescent="0.35">
      <c r="B33" s="7" t="s">
        <v>41</v>
      </c>
      <c r="C33" s="3"/>
      <c r="D33" s="14">
        <v>0</v>
      </c>
      <c r="E33" s="14">
        <v>0</v>
      </c>
      <c r="F33" s="14">
        <v>0</v>
      </c>
      <c r="G33" s="14">
        <v>0.1</v>
      </c>
      <c r="H33" s="34">
        <v>3.2</v>
      </c>
      <c r="I33" s="14">
        <v>-1.8000000000000003</v>
      </c>
      <c r="J33" s="14">
        <v>0.40000000000000013</v>
      </c>
      <c r="K33" s="14">
        <v>0.7</v>
      </c>
      <c r="L33" s="14">
        <v>5.0999999999999996</v>
      </c>
      <c r="M33" s="14">
        <v>2.4000000000000004</v>
      </c>
      <c r="N33" s="14">
        <v>-33.6</v>
      </c>
      <c r="O33" s="14">
        <v>-1.6999999999999993</v>
      </c>
      <c r="P33" s="14">
        <v>12.2</v>
      </c>
      <c r="R33" s="46"/>
      <c r="S33" s="47"/>
    </row>
    <row r="34" spans="2:19" ht="16" thickBot="1" x14ac:dyDescent="0.4">
      <c r="B34" s="6" t="s">
        <v>18</v>
      </c>
      <c r="C34" s="3"/>
      <c r="D34" s="18">
        <f t="shared" ref="D34:E34" si="12">+D32-D33</f>
        <v>-14</v>
      </c>
      <c r="E34" s="18">
        <f t="shared" si="12"/>
        <v>-22.6</v>
      </c>
      <c r="F34" s="18">
        <f t="shared" ref="F34:M34" si="13">+F32-F33</f>
        <v>-12.100000000000009</v>
      </c>
      <c r="G34" s="18">
        <f t="shared" si="13"/>
        <v>0.20000000000000559</v>
      </c>
      <c r="H34" s="18">
        <f t="shared" si="13"/>
        <v>34.199999999999982</v>
      </c>
      <c r="I34" s="18">
        <f t="shared" si="13"/>
        <v>6.4000000000000039</v>
      </c>
      <c r="J34" s="18">
        <f t="shared" si="13"/>
        <v>0.50000000000000844</v>
      </c>
      <c r="K34" s="18">
        <f t="shared" si="13"/>
        <v>16.799999999999972</v>
      </c>
      <c r="L34" s="18">
        <f t="shared" si="13"/>
        <v>28.800000000000004</v>
      </c>
      <c r="M34" s="18">
        <f t="shared" si="13"/>
        <v>9.0999999999999854</v>
      </c>
      <c r="N34" s="18">
        <f t="shared" ref="N34:P34" si="14">+N32-N33</f>
        <v>92</v>
      </c>
      <c r="O34" s="18">
        <f t="shared" si="14"/>
        <v>65.999999999999986</v>
      </c>
      <c r="P34" s="18">
        <f t="shared" si="14"/>
        <v>57.899999999999991</v>
      </c>
      <c r="R34" s="46"/>
      <c r="S34" s="47"/>
    </row>
    <row r="35" spans="2:19" ht="16" thickTop="1" x14ac:dyDescent="0.35">
      <c r="B35" s="6"/>
      <c r="C35" s="3"/>
      <c r="H35" s="62"/>
      <c r="I35" s="62"/>
      <c r="J35" s="45"/>
      <c r="K35" s="62"/>
      <c r="L35" s="62"/>
    </row>
    <row r="36" spans="2:19" x14ac:dyDescent="0.35">
      <c r="B36" s="73"/>
      <c r="C36" s="37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2:19" x14ac:dyDescent="0.35">
      <c r="B37" s="49" t="s">
        <v>53</v>
      </c>
      <c r="C37" s="49"/>
      <c r="D37" s="49"/>
      <c r="E37" s="49"/>
      <c r="F37" s="49"/>
      <c r="G37" s="49"/>
      <c r="H37" s="66"/>
      <c r="I37" s="66"/>
      <c r="J37" s="66"/>
      <c r="K37" s="66"/>
      <c r="L37" s="66"/>
      <c r="M37" s="66"/>
      <c r="N37" s="66"/>
      <c r="O37" s="66"/>
      <c r="P37" s="66"/>
    </row>
    <row r="38" spans="2:19" x14ac:dyDescent="0.35">
      <c r="B38" s="50" t="s">
        <v>13</v>
      </c>
      <c r="C38" s="50"/>
      <c r="D38" s="50"/>
      <c r="E38" s="50"/>
      <c r="F38" s="50"/>
      <c r="G38" s="50"/>
      <c r="H38" s="50"/>
      <c r="I38" s="50"/>
      <c r="J38" s="50"/>
      <c r="K38" s="50"/>
      <c r="L38" s="67"/>
      <c r="M38" s="67"/>
      <c r="N38" s="67"/>
      <c r="O38" s="67"/>
      <c r="P38" s="67"/>
    </row>
    <row r="39" spans="2:19" x14ac:dyDescent="0.35">
      <c r="B39" s="50" t="s">
        <v>14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2:19" x14ac:dyDescent="0.35">
      <c r="D40" s="20"/>
      <c r="E40" s="20"/>
      <c r="F40" s="20"/>
    </row>
    <row r="41" spans="2:19" x14ac:dyDescent="0.35">
      <c r="D41" s="4" t="s">
        <v>26</v>
      </c>
      <c r="E41" s="4" t="s">
        <v>30</v>
      </c>
      <c r="F41" s="4" t="str">
        <f t="shared" ref="F41:P41" si="15">F$8</f>
        <v>Q3 2023</v>
      </c>
      <c r="G41" s="4" t="str">
        <f t="shared" si="15"/>
        <v>Q4 2023</v>
      </c>
      <c r="H41" s="4" t="str">
        <f t="shared" si="15"/>
        <v>Q1 2024</v>
      </c>
      <c r="I41" s="4" t="str">
        <f t="shared" si="15"/>
        <v>Q2 2024</v>
      </c>
      <c r="J41" s="4" t="str">
        <f t="shared" si="15"/>
        <v>Q3 2024</v>
      </c>
      <c r="K41" s="4" t="str">
        <f t="shared" si="15"/>
        <v>Q4 2024</v>
      </c>
      <c r="L41" s="4" t="str">
        <f t="shared" si="15"/>
        <v>Q1 2025</v>
      </c>
      <c r="M41" s="4" t="str">
        <f t="shared" si="15"/>
        <v>Q2 2025</v>
      </c>
      <c r="N41" s="4" t="str">
        <f t="shared" si="15"/>
        <v>Q3 2025</v>
      </c>
      <c r="O41" s="4" t="str">
        <f t="shared" si="15"/>
        <v>Q4 2025</v>
      </c>
      <c r="P41" s="4" t="str">
        <f t="shared" si="15"/>
        <v>Q1 2026</v>
      </c>
    </row>
    <row r="42" spans="2:19" x14ac:dyDescent="0.35">
      <c r="D42" s="20"/>
      <c r="E42" s="20"/>
      <c r="F42" s="20"/>
    </row>
    <row r="43" spans="2:19" x14ac:dyDescent="0.35">
      <c r="B43" s="36" t="s">
        <v>15</v>
      </c>
      <c r="D43" s="19">
        <f t="shared" ref="D43:M43" si="16">+D22</f>
        <v>71.400000000000006</v>
      </c>
      <c r="E43" s="19">
        <f t="shared" si="16"/>
        <v>82.2</v>
      </c>
      <c r="F43" s="19">
        <f t="shared" si="16"/>
        <v>76.400000000000006</v>
      </c>
      <c r="G43" s="19">
        <f t="shared" si="16"/>
        <v>71.3</v>
      </c>
      <c r="H43" s="19">
        <f t="shared" si="16"/>
        <v>68.2</v>
      </c>
      <c r="I43" s="19">
        <f t="shared" si="16"/>
        <v>74.399999999999991</v>
      </c>
      <c r="J43" s="19">
        <f t="shared" si="16"/>
        <v>89.899999999999991</v>
      </c>
      <c r="K43" s="19">
        <f t="shared" si="16"/>
        <v>79.900000000000006</v>
      </c>
      <c r="L43" s="19">
        <f t="shared" si="16"/>
        <v>72.8</v>
      </c>
      <c r="M43" s="19">
        <f t="shared" si="16"/>
        <v>90.7</v>
      </c>
      <c r="N43" s="19">
        <f t="shared" ref="N43:P43" si="17">+N22</f>
        <v>104.8</v>
      </c>
      <c r="O43" s="19">
        <f t="shared" si="17"/>
        <v>99.2</v>
      </c>
      <c r="P43" s="19">
        <f t="shared" si="17"/>
        <v>98.9</v>
      </c>
      <c r="R43" s="46"/>
      <c r="S43" s="47"/>
    </row>
    <row r="44" spans="2:19" x14ac:dyDescent="0.35">
      <c r="B44" s="32" t="s">
        <v>48</v>
      </c>
      <c r="D44" s="16">
        <f t="shared" ref="D44:M47" si="18">-D18</f>
        <v>-11.4</v>
      </c>
      <c r="E44" s="16">
        <f t="shared" si="18"/>
        <v>-17.2</v>
      </c>
      <c r="F44" s="16">
        <f t="shared" si="18"/>
        <v>-16.100000000000001</v>
      </c>
      <c r="G44" s="16">
        <f t="shared" si="18"/>
        <v>-12</v>
      </c>
      <c r="H44" s="16">
        <f t="shared" si="18"/>
        <v>-10.9</v>
      </c>
      <c r="I44" s="16">
        <f t="shared" si="18"/>
        <v>-12.9</v>
      </c>
      <c r="J44" s="16">
        <f t="shared" si="18"/>
        <v>-14.9</v>
      </c>
      <c r="K44" s="16">
        <f t="shared" si="18"/>
        <v>-14.7</v>
      </c>
      <c r="L44" s="16">
        <f t="shared" si="18"/>
        <v>-11.9</v>
      </c>
      <c r="M44" s="16">
        <f>-M18</f>
        <v>-15.499999999999998</v>
      </c>
      <c r="N44" s="16">
        <f>-N18</f>
        <v>-18.899999999999999</v>
      </c>
      <c r="O44" s="16">
        <f>-O18</f>
        <v>-19.700000000000003</v>
      </c>
      <c r="P44" s="16">
        <f>-P18</f>
        <v>-14.3</v>
      </c>
      <c r="R44" s="46"/>
      <c r="S44" s="47"/>
    </row>
    <row r="45" spans="2:19" x14ac:dyDescent="0.35">
      <c r="B45" s="32" t="s">
        <v>5</v>
      </c>
      <c r="D45" s="16">
        <f t="shared" si="18"/>
        <v>-23.7</v>
      </c>
      <c r="E45" s="16">
        <f t="shared" si="18"/>
        <v>-23.4</v>
      </c>
      <c r="F45" s="16">
        <f t="shared" si="18"/>
        <v>-22.7</v>
      </c>
      <c r="G45" s="16">
        <f t="shared" si="18"/>
        <v>-23.4</v>
      </c>
      <c r="H45" s="16">
        <f t="shared" si="18"/>
        <v>-24.3</v>
      </c>
      <c r="I45" s="16">
        <f t="shared" si="18"/>
        <v>-24.3</v>
      </c>
      <c r="J45" s="16">
        <f t="shared" si="18"/>
        <v>-30.4</v>
      </c>
      <c r="K45" s="16">
        <f t="shared" si="18"/>
        <v>-26.7</v>
      </c>
      <c r="L45" s="16">
        <f t="shared" si="18"/>
        <v>-27.3</v>
      </c>
      <c r="M45" s="16">
        <f t="shared" si="18"/>
        <v>-26.400000000000002</v>
      </c>
      <c r="N45" s="16">
        <f t="shared" ref="N45:O47" si="19">-N19</f>
        <v>-24.799999999999997</v>
      </c>
      <c r="O45" s="16">
        <f t="shared" si="19"/>
        <v>-24.900000000000006</v>
      </c>
      <c r="P45" s="16">
        <f t="shared" ref="P45" si="20">-P19</f>
        <v>-27.6</v>
      </c>
      <c r="R45" s="46"/>
      <c r="S45" s="47"/>
    </row>
    <row r="46" spans="2:19" x14ac:dyDescent="0.35">
      <c r="B46" s="32" t="s">
        <v>49</v>
      </c>
      <c r="D46" s="16">
        <f t="shared" si="18"/>
        <v>-2.7</v>
      </c>
      <c r="E46" s="16">
        <f t="shared" si="18"/>
        <v>-2.6</v>
      </c>
      <c r="F46" s="16">
        <f t="shared" si="18"/>
        <v>-2.7</v>
      </c>
      <c r="G46" s="16">
        <f t="shared" si="18"/>
        <v>-2.6</v>
      </c>
      <c r="H46" s="16">
        <f t="shared" si="18"/>
        <v>-2.7</v>
      </c>
      <c r="I46" s="16">
        <f t="shared" si="18"/>
        <v>-2.8</v>
      </c>
      <c r="J46" s="16">
        <f t="shared" si="18"/>
        <v>-2.8</v>
      </c>
      <c r="K46" s="16">
        <f t="shared" si="18"/>
        <v>-2.7</v>
      </c>
      <c r="L46" s="16">
        <f t="shared" si="18"/>
        <v>-2.7</v>
      </c>
      <c r="M46" s="16">
        <f t="shared" si="18"/>
        <v>-2.8999999999999995</v>
      </c>
      <c r="N46" s="16">
        <f t="shared" si="19"/>
        <v>-3.2000000000000011</v>
      </c>
      <c r="O46" s="16">
        <f t="shared" si="19"/>
        <v>-3.2999999999999989</v>
      </c>
      <c r="P46" s="16">
        <f t="shared" ref="P46" si="21">-P20</f>
        <v>-3.4</v>
      </c>
      <c r="R46" s="46"/>
      <c r="S46" s="47"/>
    </row>
    <row r="47" spans="2:19" x14ac:dyDescent="0.35">
      <c r="B47" s="32" t="s">
        <v>7</v>
      </c>
      <c r="D47" s="16">
        <f t="shared" si="18"/>
        <v>-8.6999999999999993</v>
      </c>
      <c r="E47" s="16">
        <f t="shared" si="18"/>
        <v>-10.7</v>
      </c>
      <c r="F47" s="16">
        <f t="shared" si="18"/>
        <v>-6.3999999999999995</v>
      </c>
      <c r="G47" s="16">
        <f t="shared" si="18"/>
        <v>-6</v>
      </c>
      <c r="H47" s="16">
        <f t="shared" si="18"/>
        <v>-6.6</v>
      </c>
      <c r="I47" s="16">
        <f t="shared" si="18"/>
        <v>-6.1</v>
      </c>
      <c r="J47" s="16">
        <f t="shared" si="18"/>
        <v>-13.5</v>
      </c>
      <c r="K47" s="16">
        <f t="shared" si="18"/>
        <v>-7.5</v>
      </c>
      <c r="L47" s="16">
        <f t="shared" si="18"/>
        <v>-6.3</v>
      </c>
      <c r="M47" s="16">
        <f t="shared" si="18"/>
        <v>-6.2</v>
      </c>
      <c r="N47" s="16">
        <f t="shared" si="19"/>
        <v>-11.3</v>
      </c>
      <c r="O47" s="16">
        <f t="shared" si="19"/>
        <v>-9.4999999999999964</v>
      </c>
      <c r="P47" s="16">
        <f t="shared" ref="P47" si="22">-P21</f>
        <v>-9.6</v>
      </c>
      <c r="R47" s="46"/>
      <c r="S47" s="47"/>
    </row>
    <row r="48" spans="2:19" ht="16" thickBot="1" x14ac:dyDescent="0.4">
      <c r="B48" s="31" t="s">
        <v>54</v>
      </c>
      <c r="D48" s="72">
        <f t="shared" ref="D48:N48" si="23">+SUM(D43:D47)</f>
        <v>24.900000000000009</v>
      </c>
      <c r="E48" s="72">
        <f t="shared" si="23"/>
        <v>28.3</v>
      </c>
      <c r="F48" s="72">
        <f t="shared" si="23"/>
        <v>28.500000000000007</v>
      </c>
      <c r="G48" s="72">
        <f t="shared" si="23"/>
        <v>27.299999999999997</v>
      </c>
      <c r="H48" s="72">
        <f t="shared" si="23"/>
        <v>23.700000000000003</v>
      </c>
      <c r="I48" s="72">
        <f t="shared" si="23"/>
        <v>28.29999999999999</v>
      </c>
      <c r="J48" s="72">
        <f t="shared" si="23"/>
        <v>28.29999999999999</v>
      </c>
      <c r="K48" s="72">
        <f t="shared" si="23"/>
        <v>28.299999999999997</v>
      </c>
      <c r="L48" s="72">
        <f t="shared" si="23"/>
        <v>24.599999999999994</v>
      </c>
      <c r="M48" s="72">
        <f t="shared" si="23"/>
        <v>39.699999999999996</v>
      </c>
      <c r="N48" s="72">
        <f t="shared" si="23"/>
        <v>46.600000000000009</v>
      </c>
      <c r="O48" s="72">
        <f t="shared" ref="O48:P48" si="24">+SUM(O43:O47)</f>
        <v>41.8</v>
      </c>
      <c r="P48" s="72">
        <f t="shared" si="24"/>
        <v>44.000000000000007</v>
      </c>
      <c r="R48" s="46"/>
      <c r="S48" s="47"/>
    </row>
    <row r="49" spans="2:19" ht="16" thickTop="1" x14ac:dyDescent="0.35">
      <c r="D49" s="20"/>
      <c r="E49" s="20"/>
      <c r="F49" s="20"/>
      <c r="H49" s="42"/>
      <c r="I49" s="42"/>
      <c r="J49" s="42"/>
      <c r="K49" s="42"/>
      <c r="L49" s="42"/>
      <c r="M49" s="42"/>
      <c r="N49" s="42"/>
      <c r="O49" s="42"/>
      <c r="P49" s="42"/>
    </row>
    <row r="50" spans="2:19" x14ac:dyDescent="0.35">
      <c r="B50" s="63"/>
      <c r="D50" s="20"/>
      <c r="E50" s="20"/>
      <c r="F50" s="20"/>
      <c r="H50" s="42"/>
      <c r="I50" s="42"/>
      <c r="J50" s="42"/>
      <c r="K50" s="42"/>
      <c r="L50" s="42"/>
      <c r="M50" s="42"/>
      <c r="N50" s="42"/>
      <c r="O50" s="42"/>
      <c r="P50" s="42"/>
    </row>
    <row r="51" spans="2:19" x14ac:dyDescent="0.35">
      <c r="B51" s="49" t="s">
        <v>50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</row>
    <row r="52" spans="2:19" x14ac:dyDescent="0.35">
      <c r="B52" s="50" t="s">
        <v>13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2:19" x14ac:dyDescent="0.35">
      <c r="B53" s="50" t="s">
        <v>14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2:19" x14ac:dyDescent="0.35">
      <c r="D54" s="20"/>
      <c r="E54" s="40"/>
      <c r="F54" s="40"/>
      <c r="G54" s="40"/>
      <c r="H54" s="40"/>
      <c r="I54" s="39"/>
      <c r="J54" s="39"/>
      <c r="K54" s="39"/>
      <c r="L54" s="39"/>
      <c r="M54" s="39"/>
      <c r="N54" s="39"/>
      <c r="O54" s="39"/>
      <c r="P54" s="39"/>
    </row>
    <row r="55" spans="2:19" x14ac:dyDescent="0.35">
      <c r="D55" s="4" t="s">
        <v>26</v>
      </c>
      <c r="E55" s="4" t="s">
        <v>30</v>
      </c>
      <c r="F55" s="4" t="str">
        <f t="shared" ref="F55:P55" si="25">F$8</f>
        <v>Q3 2023</v>
      </c>
      <c r="G55" s="4" t="str">
        <f t="shared" si="25"/>
        <v>Q4 2023</v>
      </c>
      <c r="H55" s="4" t="str">
        <f t="shared" si="25"/>
        <v>Q1 2024</v>
      </c>
      <c r="I55" s="4" t="str">
        <f t="shared" si="25"/>
        <v>Q2 2024</v>
      </c>
      <c r="J55" s="4" t="str">
        <f t="shared" si="25"/>
        <v>Q3 2024</v>
      </c>
      <c r="K55" s="4" t="str">
        <f t="shared" si="25"/>
        <v>Q4 2024</v>
      </c>
      <c r="L55" s="4" t="str">
        <f t="shared" si="25"/>
        <v>Q1 2025</v>
      </c>
      <c r="M55" s="4" t="str">
        <f t="shared" si="25"/>
        <v>Q2 2025</v>
      </c>
      <c r="N55" s="4" t="str">
        <f t="shared" si="25"/>
        <v>Q3 2025</v>
      </c>
      <c r="O55" s="4" t="str">
        <f t="shared" si="25"/>
        <v>Q4 2025</v>
      </c>
      <c r="P55" s="4" t="str">
        <f t="shared" si="25"/>
        <v>Q1 2026</v>
      </c>
    </row>
    <row r="56" spans="2:19" x14ac:dyDescent="0.35">
      <c r="D56" s="20"/>
      <c r="E56" s="20"/>
      <c r="F56" s="20"/>
    </row>
    <row r="57" spans="2:19" x14ac:dyDescent="0.35">
      <c r="B57" s="31" t="s">
        <v>38</v>
      </c>
      <c r="D57" s="19">
        <f t="shared" ref="D57:P57" si="26">D13</f>
        <v>58.900000000000006</v>
      </c>
      <c r="E57" s="19">
        <f t="shared" si="26"/>
        <v>61.2</v>
      </c>
      <c r="F57" s="19">
        <f t="shared" si="26"/>
        <v>65.8</v>
      </c>
      <c r="G57" s="19">
        <f t="shared" si="26"/>
        <v>73.2</v>
      </c>
      <c r="H57" s="19">
        <f t="shared" si="26"/>
        <v>73.599999999999994</v>
      </c>
      <c r="I57" s="19">
        <f t="shared" si="26"/>
        <v>80.099999999999994</v>
      </c>
      <c r="J57" s="19">
        <f t="shared" si="26"/>
        <v>92.5</v>
      </c>
      <c r="K57" s="19">
        <f t="shared" si="26"/>
        <v>100.89999999999998</v>
      </c>
      <c r="L57" s="19">
        <f t="shared" si="26"/>
        <v>108</v>
      </c>
      <c r="M57" s="19">
        <f t="shared" si="26"/>
        <v>131.69999999999999</v>
      </c>
      <c r="N57" s="19">
        <f t="shared" si="26"/>
        <v>150.79999999999998</v>
      </c>
      <c r="O57" s="19">
        <f t="shared" si="26"/>
        <v>163.69999999999999</v>
      </c>
      <c r="P57" s="19">
        <f t="shared" si="26"/>
        <v>158.4</v>
      </c>
      <c r="R57" s="46"/>
      <c r="S57" s="47"/>
    </row>
    <row r="58" spans="2:19" x14ac:dyDescent="0.35">
      <c r="B58" s="32" t="s">
        <v>23</v>
      </c>
      <c r="D58" s="14">
        <f t="shared" ref="D58:P58" si="27">-D48</f>
        <v>-24.900000000000009</v>
      </c>
      <c r="E58" s="14">
        <f t="shared" si="27"/>
        <v>-28.3</v>
      </c>
      <c r="F58" s="14">
        <f t="shared" si="27"/>
        <v>-28.500000000000007</v>
      </c>
      <c r="G58" s="14">
        <f t="shared" si="27"/>
        <v>-27.299999999999997</v>
      </c>
      <c r="H58" s="14">
        <f t="shared" si="27"/>
        <v>-23.700000000000003</v>
      </c>
      <c r="I58" s="14">
        <f t="shared" si="27"/>
        <v>-28.29999999999999</v>
      </c>
      <c r="J58" s="14">
        <f t="shared" si="27"/>
        <v>-28.29999999999999</v>
      </c>
      <c r="K58" s="14">
        <f t="shared" si="27"/>
        <v>-28.299999999999997</v>
      </c>
      <c r="L58" s="14">
        <f t="shared" si="27"/>
        <v>-24.599999999999994</v>
      </c>
      <c r="M58" s="14">
        <f t="shared" si="27"/>
        <v>-39.699999999999996</v>
      </c>
      <c r="N58" s="14">
        <f t="shared" si="27"/>
        <v>-46.600000000000009</v>
      </c>
      <c r="O58" s="14">
        <f t="shared" si="27"/>
        <v>-41.8</v>
      </c>
      <c r="P58" s="14">
        <f t="shared" si="27"/>
        <v>-44.000000000000007</v>
      </c>
      <c r="R58" s="46"/>
      <c r="S58" s="47"/>
    </row>
    <row r="59" spans="2:19" ht="16" thickBot="1" x14ac:dyDescent="0.4">
      <c r="B59" s="31" t="s">
        <v>51</v>
      </c>
      <c r="D59" s="18">
        <f t="shared" ref="D59:H59" si="28">+SUM(D57:D58)</f>
        <v>34</v>
      </c>
      <c r="E59" s="18">
        <f t="shared" si="28"/>
        <v>32.900000000000006</v>
      </c>
      <c r="F59" s="18">
        <f t="shared" si="28"/>
        <v>37.29999999999999</v>
      </c>
      <c r="G59" s="18">
        <f t="shared" si="28"/>
        <v>45.900000000000006</v>
      </c>
      <c r="H59" s="18">
        <f t="shared" si="28"/>
        <v>49.899999999999991</v>
      </c>
      <c r="I59" s="18">
        <f t="shared" ref="I59:J59" si="29">+SUM(I57:I58)</f>
        <v>51.800000000000004</v>
      </c>
      <c r="J59" s="18">
        <f t="shared" si="29"/>
        <v>64.200000000000017</v>
      </c>
      <c r="K59" s="18">
        <f t="shared" ref="K59:L59" si="30">+SUM(K57:K58)</f>
        <v>72.59999999999998</v>
      </c>
      <c r="L59" s="18">
        <f t="shared" si="30"/>
        <v>83.4</v>
      </c>
      <c r="M59" s="18">
        <f t="shared" ref="M59:N59" si="31">+SUM(M57:M58)</f>
        <v>92</v>
      </c>
      <c r="N59" s="18">
        <f t="shared" si="31"/>
        <v>104.19999999999997</v>
      </c>
      <c r="O59" s="18">
        <f t="shared" ref="O59:P59" si="32">+SUM(O57:O58)</f>
        <v>121.89999999999999</v>
      </c>
      <c r="P59" s="18">
        <f t="shared" si="32"/>
        <v>114.4</v>
      </c>
      <c r="R59" s="46"/>
      <c r="S59" s="47"/>
    </row>
    <row r="60" spans="2:19" ht="16" thickTop="1" x14ac:dyDescent="0.35">
      <c r="B60" s="31" t="s">
        <v>52</v>
      </c>
      <c r="D60" s="56">
        <f t="shared" ref="D60:H60" si="33">D59/D57</f>
        <v>0.57724957555178258</v>
      </c>
      <c r="E60" s="56">
        <f t="shared" si="33"/>
        <v>0.53758169934640532</v>
      </c>
      <c r="F60" s="56">
        <f t="shared" si="33"/>
        <v>0.56686930091185395</v>
      </c>
      <c r="G60" s="56">
        <f t="shared" si="33"/>
        <v>0.62704918032786894</v>
      </c>
      <c r="H60" s="56">
        <f t="shared" si="33"/>
        <v>0.67798913043478259</v>
      </c>
      <c r="I60" s="56">
        <f t="shared" ref="I60:J60" si="34">I59/I57</f>
        <v>0.64669163545568054</v>
      </c>
      <c r="J60" s="56">
        <f t="shared" si="34"/>
        <v>0.69405405405405429</v>
      </c>
      <c r="K60" s="56">
        <f t="shared" ref="K60:L60" si="35">K59/K57</f>
        <v>0.71952428146679881</v>
      </c>
      <c r="L60" s="56">
        <f t="shared" si="35"/>
        <v>0.77222222222222225</v>
      </c>
      <c r="M60" s="56">
        <f t="shared" ref="M60:N60" si="36">M59/M57</f>
        <v>0.69855732725892183</v>
      </c>
      <c r="N60" s="56">
        <f t="shared" si="36"/>
        <v>0.69098143236074261</v>
      </c>
      <c r="O60" s="56">
        <f t="shared" ref="O60:P60" si="37">O59/O57</f>
        <v>0.74465485644471596</v>
      </c>
      <c r="P60" s="56">
        <f t="shared" si="37"/>
        <v>0.72222222222222221</v>
      </c>
      <c r="R60" s="46"/>
      <c r="S60" s="47"/>
    </row>
    <row r="61" spans="2:19" x14ac:dyDescent="0.35">
      <c r="B61" s="63"/>
      <c r="D61" s="27"/>
      <c r="E61" s="27"/>
      <c r="F61" s="27"/>
      <c r="G61" s="46"/>
      <c r="H61" s="46"/>
      <c r="I61" s="46"/>
      <c r="J61" s="46"/>
      <c r="K61" s="46"/>
      <c r="L61" s="46"/>
      <c r="M61" s="46"/>
      <c r="N61" s="46"/>
      <c r="O61" s="26"/>
      <c r="P61" s="26"/>
    </row>
    <row r="62" spans="2:19" x14ac:dyDescent="0.35">
      <c r="B62" s="41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2:19" x14ac:dyDescent="0.35">
      <c r="B63" s="41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2:19" x14ac:dyDescent="0.35">
      <c r="B64" s="51" t="s">
        <v>29</v>
      </c>
      <c r="C64" s="51"/>
      <c r="D64" s="51"/>
      <c r="E64" s="51"/>
      <c r="F64" s="51"/>
      <c r="G64" s="51"/>
      <c r="H64" s="51"/>
      <c r="I64" s="51"/>
      <c r="J64" s="51"/>
      <c r="K64" s="51"/>
      <c r="L64" s="68"/>
      <c r="M64" s="68"/>
      <c r="N64" s="68"/>
      <c r="O64" s="68"/>
      <c r="P64" s="68"/>
    </row>
    <row r="65" spans="2:19" x14ac:dyDescent="0.35">
      <c r="B65" s="51" t="s">
        <v>19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69"/>
      <c r="N65" s="69"/>
      <c r="O65" s="69"/>
      <c r="P65" s="69"/>
    </row>
    <row r="66" spans="2:19" x14ac:dyDescent="0.35">
      <c r="B66" s="52" t="s">
        <v>13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7" spans="2:19" x14ac:dyDescent="0.35">
      <c r="B67" s="52" t="s">
        <v>14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</row>
    <row r="68" spans="2:19" x14ac:dyDescent="0.35">
      <c r="B68" s="9"/>
      <c r="C68" s="9"/>
    </row>
    <row r="69" spans="2:19" x14ac:dyDescent="0.35">
      <c r="B69" s="9"/>
      <c r="C69" s="9"/>
      <c r="D69" s="4" t="s">
        <v>26</v>
      </c>
      <c r="E69" s="4" t="s">
        <v>30</v>
      </c>
      <c r="F69" s="4" t="str">
        <f t="shared" ref="F69:P69" si="38">F$8</f>
        <v>Q3 2023</v>
      </c>
      <c r="G69" s="4" t="str">
        <f t="shared" si="38"/>
        <v>Q4 2023</v>
      </c>
      <c r="H69" s="4" t="str">
        <f t="shared" si="38"/>
        <v>Q1 2024</v>
      </c>
      <c r="I69" s="4" t="str">
        <f t="shared" si="38"/>
        <v>Q2 2024</v>
      </c>
      <c r="J69" s="4" t="str">
        <f t="shared" si="38"/>
        <v>Q3 2024</v>
      </c>
      <c r="K69" s="4" t="str">
        <f t="shared" si="38"/>
        <v>Q4 2024</v>
      </c>
      <c r="L69" s="4" t="str">
        <f t="shared" si="38"/>
        <v>Q1 2025</v>
      </c>
      <c r="M69" s="4" t="str">
        <f t="shared" si="38"/>
        <v>Q2 2025</v>
      </c>
      <c r="N69" s="4" t="str">
        <f t="shared" si="38"/>
        <v>Q3 2025</v>
      </c>
      <c r="O69" s="4" t="str">
        <f t="shared" si="38"/>
        <v>Q4 2025</v>
      </c>
      <c r="P69" s="4" t="str">
        <f t="shared" si="38"/>
        <v>Q1 2026</v>
      </c>
    </row>
    <row r="70" spans="2:19" x14ac:dyDescent="0.35">
      <c r="B70" s="10"/>
      <c r="C70" s="1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2:19" x14ac:dyDescent="0.35">
      <c r="B71" s="11" t="s">
        <v>18</v>
      </c>
      <c r="C71" s="10"/>
      <c r="D71" s="22">
        <f t="shared" ref="D71:P71" si="39">+D34</f>
        <v>-14</v>
      </c>
      <c r="E71" s="22">
        <f t="shared" si="39"/>
        <v>-22.6</v>
      </c>
      <c r="F71" s="22">
        <f t="shared" si="39"/>
        <v>-12.100000000000009</v>
      </c>
      <c r="G71" s="22">
        <f t="shared" si="39"/>
        <v>0.20000000000000559</v>
      </c>
      <c r="H71" s="22">
        <f t="shared" si="39"/>
        <v>34.199999999999982</v>
      </c>
      <c r="I71" s="22">
        <f t="shared" si="39"/>
        <v>6.4000000000000039</v>
      </c>
      <c r="J71" s="22">
        <f t="shared" si="39"/>
        <v>0.50000000000000844</v>
      </c>
      <c r="K71" s="22">
        <f t="shared" si="39"/>
        <v>16.799999999999972</v>
      </c>
      <c r="L71" s="22">
        <f t="shared" si="39"/>
        <v>28.800000000000004</v>
      </c>
      <c r="M71" s="22">
        <f t="shared" si="39"/>
        <v>9.0999999999999854</v>
      </c>
      <c r="N71" s="22">
        <f t="shared" si="39"/>
        <v>92</v>
      </c>
      <c r="O71" s="22">
        <f t="shared" si="39"/>
        <v>65.999999999999986</v>
      </c>
      <c r="P71" s="22">
        <f t="shared" si="39"/>
        <v>57.899999999999991</v>
      </c>
      <c r="R71" s="46"/>
      <c r="S71" s="48"/>
    </row>
    <row r="72" spans="2:19" x14ac:dyDescent="0.35">
      <c r="B72" s="12" t="s">
        <v>9</v>
      </c>
      <c r="C72" s="10"/>
      <c r="D72" s="23">
        <f t="shared" ref="D72:P72" si="40">+D24</f>
        <v>1.5999999999999999</v>
      </c>
      <c r="E72" s="23">
        <f t="shared" si="40"/>
        <v>1.4</v>
      </c>
      <c r="F72" s="23">
        <f t="shared" si="40"/>
        <v>1.7</v>
      </c>
      <c r="G72" s="23">
        <f t="shared" si="40"/>
        <v>1.8</v>
      </c>
      <c r="H72" s="23">
        <f t="shared" si="40"/>
        <v>0.7</v>
      </c>
      <c r="I72" s="23">
        <f t="shared" si="40"/>
        <v>1.5000000000000002</v>
      </c>
      <c r="J72" s="23">
        <f t="shared" si="40"/>
        <v>1.5</v>
      </c>
      <c r="K72" s="23">
        <f t="shared" si="40"/>
        <v>1.2999999999999998</v>
      </c>
      <c r="L72" s="23">
        <f t="shared" si="40"/>
        <v>1.3</v>
      </c>
      <c r="M72" s="23">
        <f t="shared" si="40"/>
        <v>1.2</v>
      </c>
      <c r="N72" s="23">
        <f t="shared" si="40"/>
        <v>1.5</v>
      </c>
      <c r="O72" s="23">
        <f t="shared" si="40"/>
        <v>1.4000000000000004</v>
      </c>
      <c r="P72" s="23">
        <f t="shared" si="40"/>
        <v>0.9</v>
      </c>
      <c r="R72" s="46"/>
      <c r="S72" s="48"/>
    </row>
    <row r="73" spans="2:19" x14ac:dyDescent="0.35">
      <c r="B73" s="12" t="s">
        <v>41</v>
      </c>
      <c r="C73" s="10"/>
      <c r="D73" s="23">
        <f t="shared" ref="D73:P73" si="41">+D33</f>
        <v>0</v>
      </c>
      <c r="E73" s="23">
        <f t="shared" si="41"/>
        <v>0</v>
      </c>
      <c r="F73" s="23">
        <f t="shared" si="41"/>
        <v>0</v>
      </c>
      <c r="G73" s="23">
        <f t="shared" si="41"/>
        <v>0.1</v>
      </c>
      <c r="H73" s="23">
        <f t="shared" si="41"/>
        <v>3.2</v>
      </c>
      <c r="I73" s="23">
        <f t="shared" si="41"/>
        <v>-1.8000000000000003</v>
      </c>
      <c r="J73" s="23">
        <f t="shared" si="41"/>
        <v>0.40000000000000013</v>
      </c>
      <c r="K73" s="23">
        <f t="shared" si="41"/>
        <v>0.7</v>
      </c>
      <c r="L73" s="23">
        <f t="shared" si="41"/>
        <v>5.0999999999999996</v>
      </c>
      <c r="M73" s="23">
        <f t="shared" si="41"/>
        <v>2.4000000000000004</v>
      </c>
      <c r="N73" s="23">
        <f t="shared" si="41"/>
        <v>-33.6</v>
      </c>
      <c r="O73" s="23">
        <f t="shared" si="41"/>
        <v>-1.6999999999999993</v>
      </c>
      <c r="P73" s="23">
        <f t="shared" si="41"/>
        <v>12.2</v>
      </c>
      <c r="R73" s="46"/>
      <c r="S73" s="48"/>
    </row>
    <row r="74" spans="2:19" x14ac:dyDescent="0.35">
      <c r="B74" s="12" t="s">
        <v>16</v>
      </c>
      <c r="C74" s="10"/>
      <c r="D74" s="23">
        <v>1.2</v>
      </c>
      <c r="E74" s="23">
        <v>1.3</v>
      </c>
      <c r="F74" s="23">
        <v>1.4</v>
      </c>
      <c r="G74" s="23">
        <v>1.5000000000000007</v>
      </c>
      <c r="H74" s="35">
        <v>1.7</v>
      </c>
      <c r="I74" s="35">
        <v>1.8</v>
      </c>
      <c r="J74" s="35">
        <v>1.7000000000000006</v>
      </c>
      <c r="K74" s="35">
        <v>2.2999999999999994</v>
      </c>
      <c r="L74" s="35">
        <v>1.5</v>
      </c>
      <c r="M74" s="58">
        <v>1.6</v>
      </c>
      <c r="N74" s="58">
        <v>1.8000000000000003</v>
      </c>
      <c r="O74" s="23">
        <v>2</v>
      </c>
      <c r="P74" s="23">
        <v>1.6</v>
      </c>
      <c r="R74" s="46"/>
      <c r="S74" s="48"/>
    </row>
    <row r="75" spans="2:19" x14ac:dyDescent="0.35">
      <c r="B75" s="12" t="s">
        <v>17</v>
      </c>
      <c r="C75" s="10"/>
      <c r="D75" s="23">
        <v>6.8</v>
      </c>
      <c r="E75" s="23">
        <v>6.6</v>
      </c>
      <c r="F75" s="23">
        <v>6.7</v>
      </c>
      <c r="G75" s="23">
        <v>6.5999999999999979</v>
      </c>
      <c r="H75" s="35">
        <v>6.1</v>
      </c>
      <c r="I75" s="35">
        <v>7.7000000000000011</v>
      </c>
      <c r="J75" s="35">
        <v>13.399999999999999</v>
      </c>
      <c r="K75" s="35">
        <v>10.099999999999998</v>
      </c>
      <c r="L75" s="35">
        <v>7.5</v>
      </c>
      <c r="M75" s="58">
        <v>8.3000000000000007</v>
      </c>
      <c r="N75" s="58">
        <v>7.1999999999999993</v>
      </c>
      <c r="O75" s="23">
        <v>6.8999999999999986</v>
      </c>
      <c r="P75" s="23">
        <v>7.1</v>
      </c>
      <c r="R75" s="46"/>
      <c r="S75" s="48"/>
    </row>
    <row r="76" spans="2:19" x14ac:dyDescent="0.35">
      <c r="B76" s="12" t="s">
        <v>135</v>
      </c>
      <c r="C76" s="10"/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58">
        <v>-0.8</v>
      </c>
      <c r="O76" s="23">
        <v>-0.5</v>
      </c>
      <c r="P76" s="23">
        <v>0</v>
      </c>
      <c r="R76" s="46"/>
      <c r="S76" s="48"/>
    </row>
    <row r="77" spans="2:19" x14ac:dyDescent="0.35">
      <c r="B77" s="12" t="s">
        <v>60</v>
      </c>
      <c r="C77" s="10"/>
      <c r="D77" s="16">
        <f t="shared" ref="D77:I82" si="42">+D25</f>
        <v>0</v>
      </c>
      <c r="E77" s="16">
        <f t="shared" si="42"/>
        <v>0</v>
      </c>
      <c r="F77" s="16">
        <f t="shared" si="42"/>
        <v>0</v>
      </c>
      <c r="G77" s="16">
        <f t="shared" si="42"/>
        <v>0</v>
      </c>
      <c r="H77" s="57">
        <f t="shared" si="42"/>
        <v>0</v>
      </c>
      <c r="I77" s="57">
        <f t="shared" si="42"/>
        <v>0</v>
      </c>
      <c r="J77" s="57">
        <v>7</v>
      </c>
      <c r="K77" s="57">
        <f t="shared" ref="K77:M82" si="43">+K25</f>
        <v>0</v>
      </c>
      <c r="L77" s="57">
        <f t="shared" si="43"/>
        <v>0</v>
      </c>
      <c r="M77" s="16">
        <f t="shared" si="43"/>
        <v>0</v>
      </c>
      <c r="N77" s="58">
        <v>4.5</v>
      </c>
      <c r="O77" s="16">
        <f t="shared" ref="O77:O82" si="44">+O25</f>
        <v>0</v>
      </c>
      <c r="P77" s="23">
        <v>1.1000000000000001</v>
      </c>
      <c r="R77" s="46"/>
      <c r="S77" s="48"/>
    </row>
    <row r="78" spans="2:19" x14ac:dyDescent="0.35">
      <c r="B78" s="12" t="s">
        <v>10</v>
      </c>
      <c r="C78" s="10"/>
      <c r="D78" s="23">
        <f t="shared" si="42"/>
        <v>0</v>
      </c>
      <c r="E78" s="23">
        <f t="shared" si="42"/>
        <v>0</v>
      </c>
      <c r="F78" s="23">
        <f t="shared" si="42"/>
        <v>0</v>
      </c>
      <c r="G78" s="23">
        <f t="shared" si="42"/>
        <v>0</v>
      </c>
      <c r="H78" s="23">
        <f t="shared" si="42"/>
        <v>0</v>
      </c>
      <c r="I78" s="23">
        <f t="shared" si="42"/>
        <v>0</v>
      </c>
      <c r="J78" s="23">
        <f>+J26</f>
        <v>0</v>
      </c>
      <c r="K78" s="23">
        <f t="shared" si="43"/>
        <v>0</v>
      </c>
      <c r="L78" s="23">
        <f t="shared" si="43"/>
        <v>0</v>
      </c>
      <c r="M78" s="23">
        <f t="shared" si="43"/>
        <v>0</v>
      </c>
      <c r="N78" s="23">
        <f>+N26</f>
        <v>0</v>
      </c>
      <c r="O78" s="23">
        <f t="shared" si="44"/>
        <v>0</v>
      </c>
      <c r="P78" s="23">
        <f>+P26</f>
        <v>0</v>
      </c>
      <c r="R78" s="46"/>
      <c r="S78" s="48"/>
    </row>
    <row r="79" spans="2:19" x14ac:dyDescent="0.35">
      <c r="B79" s="12" t="s">
        <v>21</v>
      </c>
      <c r="C79" s="10"/>
      <c r="D79" s="23">
        <f t="shared" si="42"/>
        <v>0</v>
      </c>
      <c r="E79" s="23">
        <f t="shared" si="42"/>
        <v>0</v>
      </c>
      <c r="F79" s="23">
        <f t="shared" si="42"/>
        <v>0</v>
      </c>
      <c r="G79" s="23">
        <f t="shared" si="42"/>
        <v>0</v>
      </c>
      <c r="H79" s="23">
        <f t="shared" si="42"/>
        <v>-33.4</v>
      </c>
      <c r="I79" s="23">
        <f t="shared" si="42"/>
        <v>0</v>
      </c>
      <c r="J79" s="23">
        <f>+J27</f>
        <v>0</v>
      </c>
      <c r="K79" s="23">
        <f t="shared" si="43"/>
        <v>0</v>
      </c>
      <c r="L79" s="23">
        <f t="shared" si="43"/>
        <v>0</v>
      </c>
      <c r="M79" s="23">
        <f t="shared" si="43"/>
        <v>0</v>
      </c>
      <c r="N79" s="23">
        <f>+N27</f>
        <v>0</v>
      </c>
      <c r="O79" s="23">
        <f t="shared" si="44"/>
        <v>0</v>
      </c>
      <c r="P79" s="23">
        <f>+P27</f>
        <v>0</v>
      </c>
      <c r="R79" s="46"/>
      <c r="S79" s="48"/>
    </row>
    <row r="80" spans="2:19" ht="14.5" customHeight="1" x14ac:dyDescent="0.35">
      <c r="B80" s="12" t="s">
        <v>22</v>
      </c>
      <c r="C80" s="10"/>
      <c r="D80" s="23">
        <f t="shared" si="42"/>
        <v>0</v>
      </c>
      <c r="E80" s="23">
        <f t="shared" si="42"/>
        <v>0</v>
      </c>
      <c r="F80" s="23">
        <f t="shared" si="42"/>
        <v>0</v>
      </c>
      <c r="G80" s="23">
        <f t="shared" si="42"/>
        <v>0</v>
      </c>
      <c r="H80" s="23">
        <f t="shared" si="42"/>
        <v>0.2</v>
      </c>
      <c r="I80" s="23">
        <f t="shared" si="42"/>
        <v>-0.1</v>
      </c>
      <c r="J80" s="23">
        <f>+J28</f>
        <v>0</v>
      </c>
      <c r="K80" s="23">
        <f t="shared" si="43"/>
        <v>0.9</v>
      </c>
      <c r="L80" s="23">
        <f t="shared" si="43"/>
        <v>-0.4</v>
      </c>
      <c r="M80" s="23">
        <f t="shared" si="43"/>
        <v>7.9</v>
      </c>
      <c r="N80" s="23">
        <v>-4.8</v>
      </c>
      <c r="O80" s="23">
        <f t="shared" si="44"/>
        <v>0.59999999999999964</v>
      </c>
      <c r="P80" s="23">
        <f>+P28</f>
        <v>-3.2</v>
      </c>
      <c r="R80" s="46"/>
      <c r="S80" s="48"/>
    </row>
    <row r="81" spans="2:19" ht="14.5" customHeight="1" x14ac:dyDescent="0.35">
      <c r="B81" s="12" t="s">
        <v>11</v>
      </c>
      <c r="C81" s="10"/>
      <c r="D81" s="23">
        <f t="shared" si="42"/>
        <v>0</v>
      </c>
      <c r="E81" s="23">
        <f t="shared" si="42"/>
        <v>0</v>
      </c>
      <c r="F81" s="23">
        <f t="shared" si="42"/>
        <v>0</v>
      </c>
      <c r="G81" s="23">
        <f t="shared" si="42"/>
        <v>0</v>
      </c>
      <c r="H81" s="23">
        <f t="shared" si="42"/>
        <v>0</v>
      </c>
      <c r="I81" s="23">
        <f t="shared" si="42"/>
        <v>0</v>
      </c>
      <c r="J81" s="23">
        <f>+J29</f>
        <v>0</v>
      </c>
      <c r="K81" s="23">
        <f t="shared" si="43"/>
        <v>0</v>
      </c>
      <c r="L81" s="23">
        <f t="shared" si="43"/>
        <v>0</v>
      </c>
      <c r="M81" s="23">
        <f t="shared" si="43"/>
        <v>0</v>
      </c>
      <c r="N81" s="23">
        <f>+N29</f>
        <v>0</v>
      </c>
      <c r="O81" s="23">
        <f t="shared" si="44"/>
        <v>0</v>
      </c>
      <c r="P81" s="23">
        <f>+P29</f>
        <v>0</v>
      </c>
      <c r="R81" s="46"/>
      <c r="S81" s="48"/>
    </row>
    <row r="82" spans="2:19" x14ac:dyDescent="0.35">
      <c r="B82" s="12" t="s">
        <v>35</v>
      </c>
      <c r="C82" s="10"/>
      <c r="D82" s="24">
        <f t="shared" si="42"/>
        <v>-0.1</v>
      </c>
      <c r="E82" s="24">
        <f t="shared" si="42"/>
        <v>0.2</v>
      </c>
      <c r="F82" s="24">
        <f t="shared" si="42"/>
        <v>-0.2</v>
      </c>
      <c r="G82" s="24">
        <f t="shared" si="42"/>
        <v>-0.19999999999999998</v>
      </c>
      <c r="H82" s="24">
        <f t="shared" si="42"/>
        <v>0.5</v>
      </c>
      <c r="I82" s="24">
        <f t="shared" si="42"/>
        <v>-0.3</v>
      </c>
      <c r="J82" s="24">
        <f>+J30</f>
        <v>0.2</v>
      </c>
      <c r="K82" s="24">
        <f t="shared" si="43"/>
        <v>1.2999999999999998</v>
      </c>
      <c r="L82" s="24">
        <f t="shared" si="43"/>
        <v>0.4</v>
      </c>
      <c r="M82" s="24">
        <f t="shared" si="43"/>
        <v>20.400000000000002</v>
      </c>
      <c r="N82" s="24">
        <v>-9.1000000000000014</v>
      </c>
      <c r="O82" s="24">
        <f t="shared" si="44"/>
        <v>-1.7999999999999989</v>
      </c>
      <c r="P82" s="24">
        <f>+P30</f>
        <v>-8.3000000000000007</v>
      </c>
      <c r="R82" s="46"/>
      <c r="S82" s="48"/>
    </row>
    <row r="83" spans="2:19" ht="16" thickBot="1" x14ac:dyDescent="0.4">
      <c r="B83" s="9" t="s">
        <v>39</v>
      </c>
      <c r="C83" s="9"/>
      <c r="D83" s="25">
        <f t="shared" ref="D83:E83" si="45">SUM(D71:D82)</f>
        <v>-4.5000000000000009</v>
      </c>
      <c r="E83" s="25">
        <f t="shared" si="45"/>
        <v>-13.100000000000003</v>
      </c>
      <c r="F83" s="25">
        <f t="shared" ref="F83:K83" si="46">SUM(F71:F82)</f>
        <v>-2.5000000000000089</v>
      </c>
      <c r="G83" s="25">
        <f t="shared" si="46"/>
        <v>10.000000000000005</v>
      </c>
      <c r="H83" s="25">
        <f t="shared" si="46"/>
        <v>13.199999999999992</v>
      </c>
      <c r="I83" s="25">
        <f t="shared" si="46"/>
        <v>15.200000000000005</v>
      </c>
      <c r="J83" s="25">
        <f t="shared" si="46"/>
        <v>24.700000000000006</v>
      </c>
      <c r="K83" s="25">
        <f t="shared" si="46"/>
        <v>33.39999999999997</v>
      </c>
      <c r="L83" s="25">
        <f t="shared" ref="L83:M83" si="47">SUM(L71:L82)</f>
        <v>44.2</v>
      </c>
      <c r="M83" s="25">
        <f t="shared" si="47"/>
        <v>50.899999999999991</v>
      </c>
      <c r="N83" s="25">
        <f t="shared" ref="N83:P83" si="48">SUM(N71:N82)</f>
        <v>58.699999999999996</v>
      </c>
      <c r="O83" s="25">
        <f t="shared" si="48"/>
        <v>72.899999999999991</v>
      </c>
      <c r="P83" s="25">
        <f t="shared" si="48"/>
        <v>69.299999999999969</v>
      </c>
      <c r="R83" s="46"/>
      <c r="S83" s="48"/>
    </row>
    <row r="84" spans="2:19" ht="16" thickTop="1" x14ac:dyDescent="0.35">
      <c r="H84" s="46"/>
      <c r="I84" s="45"/>
      <c r="J84" s="46"/>
      <c r="K84" s="46"/>
      <c r="L84" s="46"/>
    </row>
    <row r="85" spans="2:19" x14ac:dyDescent="0.35">
      <c r="B85" s="37" t="s">
        <v>24</v>
      </c>
      <c r="G85" s="29"/>
      <c r="H85" s="26"/>
      <c r="I85" s="26"/>
      <c r="J85" s="45"/>
      <c r="K85" s="45"/>
      <c r="L85" s="45"/>
      <c r="M85" s="45"/>
      <c r="N85" s="45"/>
      <c r="O85" s="45"/>
      <c r="P85" s="45"/>
    </row>
    <row r="86" spans="2:19" x14ac:dyDescent="0.35">
      <c r="B86" s="37"/>
      <c r="G86" s="29"/>
      <c r="H86" s="26"/>
      <c r="I86" s="26"/>
      <c r="J86" s="45"/>
      <c r="K86" s="45"/>
      <c r="L86" s="45"/>
      <c r="M86" s="45"/>
      <c r="N86" s="45"/>
      <c r="O86" s="45"/>
      <c r="P86" s="45"/>
    </row>
    <row r="87" spans="2:19" x14ac:dyDescent="0.35">
      <c r="B87" s="37"/>
      <c r="G87" s="29"/>
      <c r="H87" s="26"/>
      <c r="I87" s="26"/>
      <c r="J87" s="45"/>
      <c r="K87" s="45"/>
      <c r="L87" s="45"/>
      <c r="M87" s="45"/>
      <c r="N87" s="45"/>
      <c r="O87" s="45"/>
      <c r="P87" s="45"/>
    </row>
    <row r="88" spans="2:19" x14ac:dyDescent="0.35">
      <c r="B88" s="37"/>
      <c r="G88" s="29"/>
      <c r="H88" s="26"/>
      <c r="I88" s="26"/>
      <c r="J88" s="45"/>
      <c r="K88" s="45"/>
      <c r="L88" s="45"/>
      <c r="M88" s="45"/>
      <c r="N88" s="45"/>
      <c r="O88" s="45"/>
      <c r="P88" s="45"/>
    </row>
    <row r="89" spans="2:19" x14ac:dyDescent="0.35">
      <c r="B89" s="51" t="s">
        <v>29</v>
      </c>
      <c r="C89" s="50"/>
      <c r="D89" s="50"/>
      <c r="E89" s="50"/>
      <c r="F89" s="50"/>
      <c r="G89" s="120"/>
      <c r="H89" s="121"/>
      <c r="I89" s="121"/>
      <c r="J89" s="122"/>
      <c r="K89" s="122"/>
      <c r="L89" s="122"/>
      <c r="M89" s="122"/>
      <c r="N89" s="122"/>
      <c r="O89" s="122"/>
      <c r="P89" s="122"/>
    </row>
    <row r="90" spans="2:19" x14ac:dyDescent="0.35">
      <c r="B90" s="51" t="s">
        <v>143</v>
      </c>
      <c r="C90" s="50"/>
      <c r="D90" s="50"/>
      <c r="E90" s="50"/>
      <c r="F90" s="50"/>
      <c r="G90" s="120"/>
      <c r="H90" s="121"/>
      <c r="I90" s="121"/>
      <c r="J90" s="122"/>
      <c r="K90" s="122"/>
      <c r="L90" s="122"/>
      <c r="M90" s="122"/>
      <c r="N90" s="122"/>
      <c r="O90" s="122"/>
      <c r="P90" s="122"/>
    </row>
    <row r="91" spans="2:19" x14ac:dyDescent="0.35">
      <c r="B91" s="52" t="s">
        <v>13</v>
      </c>
      <c r="C91" s="50"/>
      <c r="D91" s="50"/>
      <c r="E91" s="50"/>
      <c r="F91" s="50"/>
      <c r="G91" s="120"/>
      <c r="H91" s="120"/>
      <c r="I91" s="120"/>
      <c r="J91" s="120"/>
      <c r="K91" s="120"/>
      <c r="L91" s="120"/>
      <c r="M91" s="120"/>
      <c r="N91" s="120"/>
      <c r="O91" s="120"/>
      <c r="P91" s="120"/>
    </row>
    <row r="92" spans="2:19" x14ac:dyDescent="0.35">
      <c r="B92" s="52" t="s">
        <v>14</v>
      </c>
      <c r="C92" s="50"/>
      <c r="D92" s="67"/>
      <c r="E92" s="67"/>
      <c r="F92" s="67"/>
      <c r="G92" s="52"/>
      <c r="H92" s="52"/>
      <c r="I92" s="52"/>
      <c r="J92" s="52"/>
      <c r="K92" s="52"/>
      <c r="L92" s="52"/>
      <c r="M92" s="52"/>
      <c r="N92" s="52"/>
      <c r="O92" s="52"/>
      <c r="P92" s="52"/>
    </row>
    <row r="93" spans="2:19" x14ac:dyDescent="0.35">
      <c r="B93" s="52"/>
      <c r="D93" s="20"/>
      <c r="E93" s="20"/>
      <c r="F93" s="20"/>
    </row>
    <row r="94" spans="2:19" x14ac:dyDescent="0.35">
      <c r="D94" s="4" t="s">
        <v>26</v>
      </c>
      <c r="E94" s="4" t="s">
        <v>30</v>
      </c>
      <c r="F94" s="4" t="str">
        <f t="shared" ref="F94:P94" si="49">F$8</f>
        <v>Q3 2023</v>
      </c>
      <c r="G94" s="4" t="str">
        <f t="shared" si="49"/>
        <v>Q4 2023</v>
      </c>
      <c r="H94" s="4" t="str">
        <f t="shared" si="49"/>
        <v>Q1 2024</v>
      </c>
      <c r="I94" s="4" t="str">
        <f t="shared" si="49"/>
        <v>Q2 2024</v>
      </c>
      <c r="J94" s="4" t="str">
        <f t="shared" si="49"/>
        <v>Q3 2024</v>
      </c>
      <c r="K94" s="4" t="str">
        <f t="shared" si="49"/>
        <v>Q4 2024</v>
      </c>
      <c r="L94" s="4" t="str">
        <f t="shared" si="49"/>
        <v>Q1 2025</v>
      </c>
      <c r="M94" s="4" t="str">
        <f t="shared" si="49"/>
        <v>Q2 2025</v>
      </c>
      <c r="N94" s="4" t="str">
        <f t="shared" si="49"/>
        <v>Q3 2025</v>
      </c>
      <c r="O94" s="4" t="str">
        <f t="shared" si="49"/>
        <v>Q4 2025</v>
      </c>
      <c r="P94" s="4" t="str">
        <f t="shared" si="49"/>
        <v>Q1 2026</v>
      </c>
    </row>
    <row r="95" spans="2:19" x14ac:dyDescent="0.35"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</row>
    <row r="96" spans="2:19" x14ac:dyDescent="0.35">
      <c r="B96" s="31" t="s">
        <v>18</v>
      </c>
      <c r="D96" s="22">
        <f t="shared" ref="D96:P96" si="50">+D34</f>
        <v>-14</v>
      </c>
      <c r="E96" s="22">
        <f t="shared" si="50"/>
        <v>-22.6</v>
      </c>
      <c r="F96" s="22">
        <f t="shared" si="50"/>
        <v>-12.100000000000009</v>
      </c>
      <c r="G96" s="22">
        <f t="shared" si="50"/>
        <v>0.20000000000000559</v>
      </c>
      <c r="H96" s="22">
        <f t="shared" si="50"/>
        <v>34.199999999999982</v>
      </c>
      <c r="I96" s="22">
        <f t="shared" si="50"/>
        <v>6.4000000000000039</v>
      </c>
      <c r="J96" s="22">
        <f t="shared" si="50"/>
        <v>0.50000000000000844</v>
      </c>
      <c r="K96" s="22">
        <f t="shared" si="50"/>
        <v>16.799999999999972</v>
      </c>
      <c r="L96" s="22">
        <f t="shared" si="50"/>
        <v>28.800000000000004</v>
      </c>
      <c r="M96" s="22">
        <f t="shared" si="50"/>
        <v>9.0999999999999854</v>
      </c>
      <c r="N96" s="22">
        <f t="shared" si="50"/>
        <v>92</v>
      </c>
      <c r="O96" s="22">
        <f t="shared" si="50"/>
        <v>65.999999999999986</v>
      </c>
      <c r="P96" s="22">
        <f t="shared" si="50"/>
        <v>57.899999999999991</v>
      </c>
      <c r="R96" s="46"/>
      <c r="S96" s="48"/>
    </row>
    <row r="97" spans="2:19" x14ac:dyDescent="0.35">
      <c r="B97" s="32" t="s">
        <v>17</v>
      </c>
      <c r="D97" s="23">
        <f>+D75</f>
        <v>6.8</v>
      </c>
      <c r="E97" s="23">
        <f>+E75</f>
        <v>6.6</v>
      </c>
      <c r="F97" s="23">
        <f t="shared" ref="F97:N97" si="51">+F75</f>
        <v>6.7</v>
      </c>
      <c r="G97" s="23">
        <f t="shared" si="51"/>
        <v>6.5999999999999979</v>
      </c>
      <c r="H97" s="23">
        <f t="shared" si="51"/>
        <v>6.1</v>
      </c>
      <c r="I97" s="23">
        <f t="shared" si="51"/>
        <v>7.7000000000000011</v>
      </c>
      <c r="J97" s="23">
        <f t="shared" si="51"/>
        <v>13.399999999999999</v>
      </c>
      <c r="K97" s="23">
        <f t="shared" si="51"/>
        <v>10.099999999999998</v>
      </c>
      <c r="L97" s="23">
        <f t="shared" si="51"/>
        <v>7.5</v>
      </c>
      <c r="M97" s="23">
        <f t="shared" si="51"/>
        <v>8.3000000000000007</v>
      </c>
      <c r="N97" s="23">
        <f t="shared" si="51"/>
        <v>7.1999999999999993</v>
      </c>
      <c r="O97" s="23">
        <f t="shared" ref="O97:P97" si="52">+O75</f>
        <v>6.8999999999999986</v>
      </c>
      <c r="P97" s="23">
        <f t="shared" si="52"/>
        <v>7.1</v>
      </c>
      <c r="R97" s="46"/>
      <c r="S97" s="48"/>
    </row>
    <row r="98" spans="2:19" x14ac:dyDescent="0.35">
      <c r="B98" s="12" t="s">
        <v>135</v>
      </c>
      <c r="D98" s="23">
        <f>D76</f>
        <v>0</v>
      </c>
      <c r="E98" s="23">
        <f t="shared" ref="E98:N98" si="53">E76</f>
        <v>0</v>
      </c>
      <c r="F98" s="23">
        <f t="shared" si="53"/>
        <v>0</v>
      </c>
      <c r="G98" s="23">
        <f t="shared" si="53"/>
        <v>0</v>
      </c>
      <c r="H98" s="23">
        <f t="shared" si="53"/>
        <v>0</v>
      </c>
      <c r="I98" s="23">
        <f t="shared" si="53"/>
        <v>0</v>
      </c>
      <c r="J98" s="23">
        <f t="shared" si="53"/>
        <v>0</v>
      </c>
      <c r="K98" s="23">
        <f t="shared" si="53"/>
        <v>0</v>
      </c>
      <c r="L98" s="23">
        <f t="shared" si="53"/>
        <v>0</v>
      </c>
      <c r="M98" s="23">
        <f t="shared" si="53"/>
        <v>0</v>
      </c>
      <c r="N98" s="23">
        <f t="shared" si="53"/>
        <v>-0.8</v>
      </c>
      <c r="O98" s="23">
        <f t="shared" ref="O98:P98" si="54">O76</f>
        <v>-0.5</v>
      </c>
      <c r="P98" s="23">
        <f t="shared" si="54"/>
        <v>0</v>
      </c>
      <c r="R98" s="46"/>
      <c r="S98" s="48"/>
    </row>
    <row r="99" spans="2:19" x14ac:dyDescent="0.35">
      <c r="B99" s="12" t="s">
        <v>60</v>
      </c>
      <c r="D99" s="23">
        <f t="shared" ref="D99:I99" si="55">+D25</f>
        <v>0</v>
      </c>
      <c r="E99" s="23">
        <f t="shared" si="55"/>
        <v>0</v>
      </c>
      <c r="F99" s="23">
        <f t="shared" si="55"/>
        <v>0</v>
      </c>
      <c r="G99" s="23">
        <f t="shared" si="55"/>
        <v>0</v>
      </c>
      <c r="H99" s="23">
        <f t="shared" si="55"/>
        <v>0</v>
      </c>
      <c r="I99" s="23">
        <f t="shared" si="55"/>
        <v>0</v>
      </c>
      <c r="J99" s="23">
        <v>7</v>
      </c>
      <c r="K99" s="23">
        <f>+K25</f>
        <v>0</v>
      </c>
      <c r="L99" s="23">
        <f>+L25</f>
        <v>0</v>
      </c>
      <c r="M99" s="75">
        <f>+M25</f>
        <v>0</v>
      </c>
      <c r="N99" s="23">
        <f>N77</f>
        <v>4.5</v>
      </c>
      <c r="O99" s="75">
        <f>O77</f>
        <v>0</v>
      </c>
      <c r="P99" s="23">
        <f>P77</f>
        <v>1.1000000000000001</v>
      </c>
      <c r="R99" s="46"/>
      <c r="S99" s="48"/>
    </row>
    <row r="100" spans="2:19" x14ac:dyDescent="0.35">
      <c r="B100" s="12" t="s">
        <v>21</v>
      </c>
      <c r="D100" s="23">
        <f t="shared" ref="D100:P100" si="56">+D27</f>
        <v>0</v>
      </c>
      <c r="E100" s="23">
        <f t="shared" si="56"/>
        <v>0</v>
      </c>
      <c r="F100" s="23">
        <f t="shared" si="56"/>
        <v>0</v>
      </c>
      <c r="G100" s="23">
        <f t="shared" si="56"/>
        <v>0</v>
      </c>
      <c r="H100" s="23">
        <f t="shared" si="56"/>
        <v>-33.4</v>
      </c>
      <c r="I100" s="23">
        <f t="shared" si="56"/>
        <v>0</v>
      </c>
      <c r="J100" s="23">
        <f t="shared" si="56"/>
        <v>0</v>
      </c>
      <c r="K100" s="23">
        <f t="shared" si="56"/>
        <v>0</v>
      </c>
      <c r="L100" s="23">
        <f t="shared" si="56"/>
        <v>0</v>
      </c>
      <c r="M100" s="23">
        <f t="shared" si="56"/>
        <v>0</v>
      </c>
      <c r="N100" s="23">
        <f t="shared" si="56"/>
        <v>0</v>
      </c>
      <c r="O100" s="23">
        <f t="shared" si="56"/>
        <v>0</v>
      </c>
      <c r="P100" s="23">
        <f t="shared" si="56"/>
        <v>0</v>
      </c>
      <c r="R100" s="46"/>
      <c r="S100" s="48"/>
    </row>
    <row r="101" spans="2:19" x14ac:dyDescent="0.35">
      <c r="B101" s="32" t="s">
        <v>22</v>
      </c>
      <c r="D101" s="23">
        <f t="shared" ref="D101:P101" si="57">+D28</f>
        <v>0</v>
      </c>
      <c r="E101" s="23">
        <f t="shared" si="57"/>
        <v>0</v>
      </c>
      <c r="F101" s="23">
        <f t="shared" si="57"/>
        <v>0</v>
      </c>
      <c r="G101" s="23">
        <f t="shared" si="57"/>
        <v>0</v>
      </c>
      <c r="H101" s="23">
        <f t="shared" si="57"/>
        <v>0.2</v>
      </c>
      <c r="I101" s="23">
        <f t="shared" si="57"/>
        <v>-0.1</v>
      </c>
      <c r="J101" s="23">
        <f t="shared" si="57"/>
        <v>0</v>
      </c>
      <c r="K101" s="23">
        <f t="shared" si="57"/>
        <v>0.9</v>
      </c>
      <c r="L101" s="23">
        <f t="shared" si="57"/>
        <v>-0.4</v>
      </c>
      <c r="M101" s="23">
        <f t="shared" si="57"/>
        <v>7.9</v>
      </c>
      <c r="N101" s="23">
        <f t="shared" si="57"/>
        <v>-4.8</v>
      </c>
      <c r="O101" s="23">
        <f t="shared" si="57"/>
        <v>0.59999999999999964</v>
      </c>
      <c r="P101" s="23">
        <f t="shared" si="57"/>
        <v>-3.2</v>
      </c>
      <c r="R101" s="46"/>
      <c r="S101" s="48"/>
    </row>
    <row r="102" spans="2:19" x14ac:dyDescent="0.35">
      <c r="B102" s="32" t="s">
        <v>35</v>
      </c>
      <c r="D102" s="23">
        <f t="shared" ref="D102:P102" si="58">+D30</f>
        <v>-0.1</v>
      </c>
      <c r="E102" s="23">
        <f t="shared" si="58"/>
        <v>0.2</v>
      </c>
      <c r="F102" s="23">
        <f t="shared" si="58"/>
        <v>-0.2</v>
      </c>
      <c r="G102" s="23">
        <f t="shared" si="58"/>
        <v>-0.19999999999999998</v>
      </c>
      <c r="H102" s="23">
        <f t="shared" si="58"/>
        <v>0.5</v>
      </c>
      <c r="I102" s="23">
        <f t="shared" si="58"/>
        <v>-0.3</v>
      </c>
      <c r="J102" s="23">
        <f t="shared" si="58"/>
        <v>0.2</v>
      </c>
      <c r="K102" s="23">
        <f t="shared" si="58"/>
        <v>1.2999999999999998</v>
      </c>
      <c r="L102" s="23">
        <f t="shared" si="58"/>
        <v>0.4</v>
      </c>
      <c r="M102" s="23">
        <f t="shared" si="58"/>
        <v>20.400000000000002</v>
      </c>
      <c r="N102" s="23">
        <f t="shared" si="58"/>
        <v>-9.1000000000000014</v>
      </c>
      <c r="O102" s="23">
        <f t="shared" si="58"/>
        <v>-1.7999999999999989</v>
      </c>
      <c r="P102" s="23">
        <f t="shared" si="58"/>
        <v>-8.3000000000000007</v>
      </c>
      <c r="R102" s="46"/>
      <c r="S102" s="48"/>
    </row>
    <row r="103" spans="2:19" x14ac:dyDescent="0.35">
      <c r="B103" s="32" t="s">
        <v>56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-27.4</v>
      </c>
      <c r="O103" s="23">
        <v>-5.2000000000000028</v>
      </c>
      <c r="P103" s="23">
        <v>0</v>
      </c>
      <c r="R103" s="46"/>
      <c r="S103" s="48"/>
    </row>
    <row r="104" spans="2:19" x14ac:dyDescent="0.35">
      <c r="B104" s="32" t="s">
        <v>58</v>
      </c>
      <c r="D104" s="23">
        <v>0</v>
      </c>
      <c r="E104" s="23">
        <v>0</v>
      </c>
      <c r="F104" s="23">
        <v>0</v>
      </c>
      <c r="G104" s="23">
        <v>0</v>
      </c>
      <c r="H104" s="23">
        <v>2.4540000000000002</v>
      </c>
      <c r="I104" s="23">
        <v>-3.3559999999999999</v>
      </c>
      <c r="J104" s="23">
        <v>-4.8000000000000001E-2</v>
      </c>
      <c r="K104" s="23">
        <v>-1.8</v>
      </c>
      <c r="L104" s="23">
        <v>-3.7559999999999998</v>
      </c>
      <c r="M104" s="23">
        <v>-5.2350000000000003</v>
      </c>
      <c r="N104" s="23">
        <v>3</v>
      </c>
      <c r="O104" s="23">
        <v>-12.7</v>
      </c>
      <c r="P104" s="23">
        <v>-2.2999999999999998</v>
      </c>
      <c r="R104" s="46"/>
      <c r="S104" s="48"/>
    </row>
    <row r="105" spans="2:19" x14ac:dyDescent="0.35">
      <c r="B105" s="32" t="s">
        <v>36</v>
      </c>
      <c r="D105" s="23">
        <v>0</v>
      </c>
      <c r="E105" s="23">
        <v>0</v>
      </c>
      <c r="F105" s="23">
        <v>0</v>
      </c>
      <c r="G105" s="23">
        <v>0</v>
      </c>
      <c r="H105" s="23">
        <v>0.5</v>
      </c>
      <c r="I105" s="23">
        <v>0</v>
      </c>
      <c r="J105" s="23">
        <v>0</v>
      </c>
      <c r="K105" s="23">
        <v>0.5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R105" s="46"/>
      <c r="S105" s="48"/>
    </row>
    <row r="106" spans="2:19" ht="16" thickBot="1" x14ac:dyDescent="0.4">
      <c r="B106" s="31" t="s">
        <v>37</v>
      </c>
      <c r="D106" s="33">
        <f t="shared" ref="D106:N106" si="59">SUM(D96:D105)</f>
        <v>-7.3</v>
      </c>
      <c r="E106" s="33">
        <f t="shared" si="59"/>
        <v>-15.8</v>
      </c>
      <c r="F106" s="33">
        <f t="shared" si="59"/>
        <v>-5.6000000000000085</v>
      </c>
      <c r="G106" s="33">
        <f t="shared" si="59"/>
        <v>6.6000000000000032</v>
      </c>
      <c r="H106" s="33">
        <f t="shared" si="59"/>
        <v>10.553999999999984</v>
      </c>
      <c r="I106" s="33">
        <f t="shared" si="59"/>
        <v>10.344000000000005</v>
      </c>
      <c r="J106" s="33">
        <f t="shared" si="59"/>
        <v>21.052000000000007</v>
      </c>
      <c r="K106" s="33">
        <f t="shared" si="59"/>
        <v>27.799999999999969</v>
      </c>
      <c r="L106" s="33">
        <f t="shared" si="59"/>
        <v>32.544000000000004</v>
      </c>
      <c r="M106" s="33">
        <f t="shared" si="59"/>
        <v>40.464999999999989</v>
      </c>
      <c r="N106" s="33">
        <f t="shared" si="59"/>
        <v>64.599999999999994</v>
      </c>
      <c r="O106" s="33">
        <f t="shared" ref="O106:P106" si="60">SUM(O96:O105)</f>
        <v>53.299999999999969</v>
      </c>
      <c r="P106" s="33">
        <f t="shared" si="60"/>
        <v>52.299999999999983</v>
      </c>
      <c r="R106" s="46"/>
      <c r="S106" s="48"/>
    </row>
    <row r="107" spans="2:19" ht="16" thickTop="1" x14ac:dyDescent="0.35">
      <c r="H107" s="46"/>
      <c r="I107" s="64"/>
      <c r="J107" s="46"/>
      <c r="K107" s="46"/>
      <c r="L107" s="46"/>
    </row>
    <row r="108" spans="2:19" x14ac:dyDescent="0.35">
      <c r="I108" s="65"/>
    </row>
    <row r="109" spans="2:19" x14ac:dyDescent="0.35">
      <c r="B109" s="37" t="s">
        <v>24</v>
      </c>
    </row>
    <row r="110" spans="2:19" x14ac:dyDescent="0.35">
      <c r="F110" s="28"/>
      <c r="G110" s="44"/>
      <c r="H110" s="44"/>
      <c r="I110" s="44"/>
      <c r="J110" s="44"/>
      <c r="K110" s="44"/>
      <c r="L110" s="44"/>
      <c r="M110" s="44"/>
      <c r="N110" s="44"/>
      <c r="O110" s="44"/>
      <c r="P110" s="44"/>
    </row>
    <row r="112" spans="2:19" x14ac:dyDescent="0.35"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</row>
  </sheetData>
  <pageMargins left="0.7" right="0.7" top="0.7" bottom="0.7" header="0.3" footer="0.3"/>
  <pageSetup scale="73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4EFF-0F7A-41E9-AC50-FCC0CB4378B5}">
  <sheetPr>
    <pageSetUpPr autoPageBreaks="0" fitToPage="1"/>
  </sheetPr>
  <dimension ref="A3:T56"/>
  <sheetViews>
    <sheetView showGridLines="0" zoomScale="85" zoomScaleNormal="85" zoomScaleSheetLayoutView="75" workbookViewId="0"/>
  </sheetViews>
  <sheetFormatPr defaultColWidth="9.08203125" defaultRowHeight="15.5" x14ac:dyDescent="0.35"/>
  <cols>
    <col min="1" max="1" width="3.08203125" style="94" customWidth="1"/>
    <col min="2" max="2" width="63.75" style="94" customWidth="1"/>
    <col min="3" max="3" width="1.5" style="94" customWidth="1"/>
    <col min="4" max="6" width="10.58203125" style="80" customWidth="1"/>
    <col min="7" max="16" width="10.58203125" customWidth="1"/>
  </cols>
  <sheetData>
    <row r="3" spans="2:18" x14ac:dyDescent="0.35">
      <c r="B3" s="76" t="s">
        <v>27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2:18" ht="15" customHeight="1" x14ac:dyDescent="0.35">
      <c r="B4" s="76" t="s">
        <v>61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2:18" x14ac:dyDescent="0.35">
      <c r="B5" s="77" t="s">
        <v>144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2:18" x14ac:dyDescent="0.35">
      <c r="B6" s="77" t="s">
        <v>14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2:18" ht="15" customHeight="1" x14ac:dyDescent="0.35">
      <c r="B7" s="79"/>
      <c r="C7" s="79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2:18" x14ac:dyDescent="0.35">
      <c r="B8" s="79"/>
      <c r="C8" s="79"/>
      <c r="D8" s="81" t="s">
        <v>26</v>
      </c>
      <c r="E8" s="81" t="s">
        <v>30</v>
      </c>
      <c r="F8" s="81" t="s">
        <v>32</v>
      </c>
      <c r="G8" s="81" t="s">
        <v>33</v>
      </c>
      <c r="H8" s="81" t="s">
        <v>34</v>
      </c>
      <c r="I8" s="81" t="s">
        <v>40</v>
      </c>
      <c r="J8" s="81" t="s">
        <v>42</v>
      </c>
      <c r="K8" s="81" t="s">
        <v>44</v>
      </c>
      <c r="L8" s="81" t="s">
        <v>45</v>
      </c>
      <c r="M8" s="81" t="s">
        <v>46</v>
      </c>
      <c r="N8" s="81" t="s">
        <v>55</v>
      </c>
      <c r="O8" s="81" t="s">
        <v>57</v>
      </c>
      <c r="P8" s="81" t="s">
        <v>59</v>
      </c>
    </row>
    <row r="9" spans="2:18" x14ac:dyDescent="0.35">
      <c r="B9" s="79"/>
      <c r="C9" s="79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2:18" x14ac:dyDescent="0.35">
      <c r="B10" s="83" t="s">
        <v>62</v>
      </c>
      <c r="C10" s="79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2:18" x14ac:dyDescent="0.35">
      <c r="B11" s="83" t="s">
        <v>63</v>
      </c>
      <c r="C11" s="79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</row>
    <row r="12" spans="2:18" x14ac:dyDescent="0.35">
      <c r="B12" s="85" t="s">
        <v>64</v>
      </c>
      <c r="C12" s="79"/>
      <c r="D12" s="86">
        <v>51754</v>
      </c>
      <c r="E12" s="86">
        <v>49346</v>
      </c>
      <c r="F12" s="86">
        <v>43608</v>
      </c>
      <c r="G12" s="86">
        <v>41759</v>
      </c>
      <c r="H12" s="87">
        <v>55525</v>
      </c>
      <c r="I12" s="87">
        <v>48600</v>
      </c>
      <c r="J12" s="87">
        <v>35059</v>
      </c>
      <c r="K12" s="87">
        <v>49718</v>
      </c>
      <c r="L12" s="87">
        <v>47002</v>
      </c>
      <c r="M12" s="88">
        <v>61687</v>
      </c>
      <c r="N12" s="88">
        <v>49889</v>
      </c>
      <c r="O12" s="88">
        <v>80523</v>
      </c>
      <c r="P12" s="88">
        <v>133327</v>
      </c>
      <c r="R12" s="123"/>
    </row>
    <row r="13" spans="2:18" x14ac:dyDescent="0.35">
      <c r="B13" s="85" t="s">
        <v>65</v>
      </c>
      <c r="C13" s="79"/>
      <c r="D13" s="89">
        <v>34423</v>
      </c>
      <c r="E13" s="89">
        <v>3202</v>
      </c>
      <c r="F13" s="89">
        <v>1638</v>
      </c>
      <c r="G13" s="89">
        <v>952</v>
      </c>
      <c r="H13" s="89">
        <v>1083</v>
      </c>
      <c r="I13" s="89">
        <v>95</v>
      </c>
      <c r="J13" s="89">
        <v>96</v>
      </c>
      <c r="K13" s="89">
        <v>97</v>
      </c>
      <c r="L13" s="89">
        <v>98</v>
      </c>
      <c r="M13" s="89">
        <v>99</v>
      </c>
      <c r="N13" s="89">
        <v>0</v>
      </c>
      <c r="O13" s="88">
        <v>0</v>
      </c>
      <c r="P13" s="89">
        <v>0</v>
      </c>
    </row>
    <row r="14" spans="2:18" x14ac:dyDescent="0.35">
      <c r="B14" s="85" t="s">
        <v>66</v>
      </c>
      <c r="C14" s="79"/>
      <c r="D14" s="89">
        <v>80161</v>
      </c>
      <c r="E14" s="89">
        <v>88654</v>
      </c>
      <c r="F14" s="89">
        <v>97124</v>
      </c>
      <c r="G14" s="89">
        <v>112846</v>
      </c>
      <c r="H14" s="89">
        <v>104923</v>
      </c>
      <c r="I14" s="89">
        <v>127759</v>
      </c>
      <c r="J14" s="89">
        <v>165533</v>
      </c>
      <c r="K14" s="89">
        <v>175857</v>
      </c>
      <c r="L14" s="89">
        <v>194672</v>
      </c>
      <c r="M14" s="89">
        <v>225662</v>
      </c>
      <c r="N14" s="89">
        <v>268294</v>
      </c>
      <c r="O14" s="89">
        <v>297307</v>
      </c>
      <c r="P14" s="89">
        <v>279144</v>
      </c>
      <c r="R14" s="105"/>
    </row>
    <row r="15" spans="2:18" x14ac:dyDescent="0.35">
      <c r="B15" s="85" t="s">
        <v>67</v>
      </c>
      <c r="C15" s="79"/>
      <c r="D15" s="89">
        <v>108831</v>
      </c>
      <c r="E15" s="89">
        <v>125129</v>
      </c>
      <c r="F15" s="89">
        <v>124581</v>
      </c>
      <c r="G15" s="89">
        <v>113226</v>
      </c>
      <c r="H15" s="89">
        <v>43317</v>
      </c>
      <c r="I15" s="89">
        <v>39508</v>
      </c>
      <c r="J15" s="89">
        <v>39996</v>
      </c>
      <c r="K15" s="89">
        <v>40473</v>
      </c>
      <c r="L15" s="89">
        <v>40977</v>
      </c>
      <c r="M15" s="89">
        <v>41067</v>
      </c>
      <c r="N15" s="89">
        <v>41846</v>
      </c>
      <c r="O15" s="89">
        <v>40788</v>
      </c>
      <c r="P15" s="89">
        <v>42604</v>
      </c>
      <c r="R15" s="105"/>
    </row>
    <row r="16" spans="2:18" x14ac:dyDescent="0.35">
      <c r="B16" s="85" t="s">
        <v>68</v>
      </c>
      <c r="C16" s="79"/>
      <c r="D16" s="89">
        <v>824</v>
      </c>
      <c r="E16" s="89">
        <v>821</v>
      </c>
      <c r="F16" s="89">
        <v>813</v>
      </c>
      <c r="G16" s="89">
        <v>148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R16" s="105"/>
    </row>
    <row r="17" spans="2:18" x14ac:dyDescent="0.35">
      <c r="B17" s="85" t="s">
        <v>69</v>
      </c>
      <c r="C17" s="79"/>
      <c r="D17" s="89">
        <v>15653</v>
      </c>
      <c r="E17" s="89">
        <v>13948</v>
      </c>
      <c r="F17" s="89">
        <v>10605</v>
      </c>
      <c r="G17" s="89">
        <v>7955</v>
      </c>
      <c r="H17" s="89">
        <v>13492</v>
      </c>
      <c r="I17" s="89">
        <v>13550</v>
      </c>
      <c r="J17" s="89">
        <v>13986</v>
      </c>
      <c r="K17" s="89">
        <v>16127</v>
      </c>
      <c r="L17" s="89">
        <v>16035</v>
      </c>
      <c r="M17" s="89">
        <v>17854</v>
      </c>
      <c r="N17" s="89">
        <v>25945</v>
      </c>
      <c r="O17" s="89">
        <v>18078</v>
      </c>
      <c r="P17" s="89">
        <v>24551</v>
      </c>
      <c r="R17" s="105"/>
    </row>
    <row r="18" spans="2:18" x14ac:dyDescent="0.35">
      <c r="B18" s="90" t="s">
        <v>70</v>
      </c>
      <c r="C18" s="79"/>
      <c r="D18" s="91">
        <v>291646</v>
      </c>
      <c r="E18" s="91">
        <v>281100</v>
      </c>
      <c r="F18" s="91">
        <v>278369</v>
      </c>
      <c r="G18" s="91">
        <v>276886</v>
      </c>
      <c r="H18" s="91">
        <v>218340</v>
      </c>
      <c r="I18" s="91">
        <v>229512</v>
      </c>
      <c r="J18" s="91">
        <v>254670</v>
      </c>
      <c r="K18" s="91">
        <v>282272</v>
      </c>
      <c r="L18" s="91">
        <v>298784</v>
      </c>
      <c r="M18" s="91">
        <v>346369</v>
      </c>
      <c r="N18" s="91">
        <v>385974</v>
      </c>
      <c r="O18" s="91">
        <v>436696</v>
      </c>
      <c r="P18" s="91">
        <v>479626</v>
      </c>
      <c r="R18" s="105"/>
    </row>
    <row r="19" spans="2:18" x14ac:dyDescent="0.35">
      <c r="B19" s="85" t="s">
        <v>71</v>
      </c>
      <c r="C19" s="79"/>
      <c r="D19" s="89">
        <v>1249</v>
      </c>
      <c r="E19" s="89">
        <v>1381</v>
      </c>
      <c r="F19" s="89">
        <v>1266</v>
      </c>
      <c r="G19" s="89">
        <v>1118</v>
      </c>
      <c r="H19" s="89">
        <v>996</v>
      </c>
      <c r="I19" s="89">
        <v>911</v>
      </c>
      <c r="J19" s="89">
        <v>810</v>
      </c>
      <c r="K19" s="89">
        <v>704</v>
      </c>
      <c r="L19" s="89">
        <v>620</v>
      </c>
      <c r="M19" s="89">
        <v>591</v>
      </c>
      <c r="N19" s="89">
        <v>518</v>
      </c>
      <c r="O19" s="89">
        <v>474</v>
      </c>
      <c r="P19" s="89">
        <v>429</v>
      </c>
      <c r="R19" s="105"/>
    </row>
    <row r="20" spans="2:18" x14ac:dyDescent="0.35">
      <c r="B20" s="85" t="s">
        <v>72</v>
      </c>
      <c r="C20" s="79"/>
      <c r="D20" s="89">
        <v>672</v>
      </c>
      <c r="E20" s="89">
        <v>607</v>
      </c>
      <c r="F20" s="89">
        <v>541</v>
      </c>
      <c r="G20" s="89">
        <v>773</v>
      </c>
      <c r="H20" s="89">
        <v>707</v>
      </c>
      <c r="I20" s="89">
        <v>646</v>
      </c>
      <c r="J20" s="89">
        <v>580</v>
      </c>
      <c r="K20" s="89">
        <v>507</v>
      </c>
      <c r="L20" s="89">
        <v>433</v>
      </c>
      <c r="M20" s="89">
        <v>356</v>
      </c>
      <c r="N20" s="89">
        <v>277</v>
      </c>
      <c r="O20" s="89">
        <v>195</v>
      </c>
      <c r="P20" s="89">
        <v>416</v>
      </c>
      <c r="R20" s="105"/>
    </row>
    <row r="21" spans="2:18" x14ac:dyDescent="0.35">
      <c r="B21" s="85" t="s">
        <v>73</v>
      </c>
      <c r="C21" s="79"/>
      <c r="D21" s="89">
        <v>11029</v>
      </c>
      <c r="E21" s="89">
        <v>12095</v>
      </c>
      <c r="F21" s="89">
        <v>12725</v>
      </c>
      <c r="G21" s="89">
        <v>13206</v>
      </c>
      <c r="H21" s="89">
        <v>13322</v>
      </c>
      <c r="I21" s="89">
        <v>13895</v>
      </c>
      <c r="J21" s="89">
        <v>14017</v>
      </c>
      <c r="K21" s="89">
        <v>13642</v>
      </c>
      <c r="L21" s="89">
        <v>13653</v>
      </c>
      <c r="M21" s="89">
        <v>13938</v>
      </c>
      <c r="N21" s="89">
        <v>13935</v>
      </c>
      <c r="O21" s="89">
        <v>13670</v>
      </c>
      <c r="P21" s="89">
        <v>13693</v>
      </c>
      <c r="R21" s="105"/>
    </row>
    <row r="22" spans="2:18" x14ac:dyDescent="0.35">
      <c r="B22" s="85" t="s">
        <v>74</v>
      </c>
      <c r="C22" s="79"/>
      <c r="D22" s="89">
        <v>59</v>
      </c>
      <c r="E22" s="89">
        <v>41</v>
      </c>
      <c r="F22" s="89">
        <v>355</v>
      </c>
      <c r="G22" s="89">
        <v>318</v>
      </c>
      <c r="H22" s="89">
        <v>281</v>
      </c>
      <c r="I22" s="89">
        <v>243</v>
      </c>
      <c r="J22" s="89">
        <v>204</v>
      </c>
      <c r="K22" s="89">
        <v>163</v>
      </c>
      <c r="L22" s="89">
        <v>122</v>
      </c>
      <c r="M22" s="89">
        <v>80</v>
      </c>
      <c r="N22" s="89">
        <v>37</v>
      </c>
      <c r="O22" s="89">
        <v>0</v>
      </c>
      <c r="P22" s="89">
        <v>0</v>
      </c>
    </row>
    <row r="23" spans="2:18" x14ac:dyDescent="0.35">
      <c r="B23" s="85" t="s">
        <v>75</v>
      </c>
      <c r="C23" s="79"/>
      <c r="D23" s="89">
        <v>788</v>
      </c>
      <c r="E23" s="89">
        <v>788</v>
      </c>
      <c r="F23" s="89">
        <v>1191</v>
      </c>
      <c r="G23" s="89">
        <v>1319</v>
      </c>
      <c r="H23" s="89">
        <v>1546</v>
      </c>
      <c r="I23" s="89">
        <v>1546</v>
      </c>
      <c r="J23" s="89">
        <v>1546</v>
      </c>
      <c r="K23" s="89">
        <v>1659</v>
      </c>
      <c r="L23" s="89">
        <v>1659</v>
      </c>
      <c r="M23" s="89">
        <v>1841</v>
      </c>
      <c r="N23" s="89">
        <v>1841</v>
      </c>
      <c r="O23" s="89">
        <v>1841</v>
      </c>
      <c r="P23" s="89">
        <v>1841</v>
      </c>
      <c r="R23" s="105"/>
    </row>
    <row r="24" spans="2:18" x14ac:dyDescent="0.35">
      <c r="B24" s="85" t="s">
        <v>76</v>
      </c>
      <c r="C24" s="79"/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30277</v>
      </c>
      <c r="O24" s="89">
        <v>34185</v>
      </c>
      <c r="P24" s="89">
        <v>34163</v>
      </c>
      <c r="R24" s="105"/>
    </row>
    <row r="25" spans="2:18" x14ac:dyDescent="0.35">
      <c r="B25" s="92" t="s">
        <v>77</v>
      </c>
      <c r="C25" s="79"/>
      <c r="D25" s="89">
        <v>0</v>
      </c>
      <c r="E25" s="89">
        <v>0</v>
      </c>
      <c r="F25" s="89">
        <v>0</v>
      </c>
      <c r="G25" s="89">
        <v>403</v>
      </c>
      <c r="H25" s="89">
        <v>407</v>
      </c>
      <c r="I25" s="89">
        <v>411</v>
      </c>
      <c r="J25" s="89">
        <v>415</v>
      </c>
      <c r="K25" s="89">
        <v>380</v>
      </c>
      <c r="L25" s="89">
        <v>384</v>
      </c>
      <c r="M25" s="89">
        <v>388</v>
      </c>
      <c r="N25" s="89">
        <v>392</v>
      </c>
      <c r="O25" s="89">
        <v>357</v>
      </c>
      <c r="P25" s="89">
        <v>361</v>
      </c>
      <c r="R25" s="105"/>
    </row>
    <row r="26" spans="2:18" x14ac:dyDescent="0.35">
      <c r="B26" s="90" t="s">
        <v>78</v>
      </c>
      <c r="C26" s="79"/>
      <c r="D26" s="93">
        <v>305443</v>
      </c>
      <c r="E26" s="93">
        <v>296012</v>
      </c>
      <c r="F26" s="93">
        <v>294447</v>
      </c>
      <c r="G26" s="93">
        <v>294023</v>
      </c>
      <c r="H26" s="93">
        <v>235599</v>
      </c>
      <c r="I26" s="93">
        <v>247164</v>
      </c>
      <c r="J26" s="93">
        <v>272242</v>
      </c>
      <c r="K26" s="93">
        <v>299327</v>
      </c>
      <c r="L26" s="93">
        <v>315655</v>
      </c>
      <c r="M26" s="93">
        <v>363563</v>
      </c>
      <c r="N26" s="93">
        <v>433251</v>
      </c>
      <c r="O26" s="93">
        <v>487418</v>
      </c>
      <c r="P26" s="93">
        <v>530529</v>
      </c>
      <c r="R26" s="105"/>
    </row>
    <row r="27" spans="2:18" x14ac:dyDescent="0.35">
      <c r="B27" s="83" t="s">
        <v>79</v>
      </c>
      <c r="C27" s="7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</row>
    <row r="28" spans="2:18" x14ac:dyDescent="0.35">
      <c r="B28" s="83" t="s">
        <v>80</v>
      </c>
      <c r="C28" s="7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</row>
    <row r="29" spans="2:18" ht="14.5" customHeight="1" x14ac:dyDescent="0.35">
      <c r="B29" s="85" t="s">
        <v>81</v>
      </c>
      <c r="C29" s="79"/>
      <c r="D29" s="89">
        <v>4558</v>
      </c>
      <c r="E29" s="89">
        <v>6268</v>
      </c>
      <c r="F29" s="89">
        <v>9091</v>
      </c>
      <c r="G29" s="89">
        <v>5485</v>
      </c>
      <c r="H29" s="89">
        <v>9013</v>
      </c>
      <c r="I29" s="89">
        <v>9318</v>
      </c>
      <c r="J29" s="89">
        <v>8840</v>
      </c>
      <c r="K29" s="89">
        <v>6767</v>
      </c>
      <c r="L29" s="89">
        <v>6321</v>
      </c>
      <c r="M29" s="89">
        <v>7732</v>
      </c>
      <c r="N29" s="89">
        <v>7840</v>
      </c>
      <c r="O29" s="89">
        <v>8358</v>
      </c>
      <c r="P29" s="89">
        <v>6733</v>
      </c>
      <c r="R29" s="105"/>
    </row>
    <row r="30" spans="2:18" x14ac:dyDescent="0.35">
      <c r="B30" s="85" t="s">
        <v>82</v>
      </c>
      <c r="C30" s="79"/>
      <c r="D30" s="89">
        <v>13612</v>
      </c>
      <c r="E30" s="89">
        <v>13917</v>
      </c>
      <c r="F30" s="89">
        <v>14426</v>
      </c>
      <c r="G30" s="89">
        <v>12626</v>
      </c>
      <c r="H30" s="89">
        <v>15069</v>
      </c>
      <c r="I30" s="89">
        <v>11226</v>
      </c>
      <c r="J30" s="89">
        <v>17111</v>
      </c>
      <c r="K30" s="89">
        <v>15231</v>
      </c>
      <c r="L30" s="89">
        <v>10781</v>
      </c>
      <c r="M30" s="89">
        <v>10497</v>
      </c>
      <c r="N30" s="89">
        <v>12422</v>
      </c>
      <c r="O30" s="89">
        <v>13047</v>
      </c>
      <c r="P30" s="89">
        <v>13299</v>
      </c>
      <c r="R30" s="105"/>
    </row>
    <row r="31" spans="2:18" x14ac:dyDescent="0.35">
      <c r="B31" s="85" t="s">
        <v>83</v>
      </c>
      <c r="C31" s="79"/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75000</v>
      </c>
      <c r="P31" s="89">
        <v>75000</v>
      </c>
      <c r="R31" s="105"/>
    </row>
    <row r="32" spans="2:18" x14ac:dyDescent="0.35">
      <c r="B32" s="85" t="s">
        <v>84</v>
      </c>
      <c r="C32" s="79"/>
      <c r="D32" s="89">
        <v>265</v>
      </c>
      <c r="E32" s="89">
        <v>258</v>
      </c>
      <c r="F32" s="89">
        <v>250</v>
      </c>
      <c r="G32" s="89">
        <v>298</v>
      </c>
      <c r="H32" s="89">
        <v>310</v>
      </c>
      <c r="I32" s="89">
        <v>323</v>
      </c>
      <c r="J32" s="89">
        <v>337</v>
      </c>
      <c r="K32" s="89">
        <v>350</v>
      </c>
      <c r="L32" s="89">
        <v>280</v>
      </c>
      <c r="M32" s="89">
        <v>210</v>
      </c>
      <c r="N32" s="89">
        <v>137</v>
      </c>
      <c r="O32" s="89">
        <v>63</v>
      </c>
      <c r="P32" s="89">
        <v>301</v>
      </c>
      <c r="R32" s="105"/>
    </row>
    <row r="33" spans="2:20" x14ac:dyDescent="0.35">
      <c r="B33" s="85" t="s">
        <v>85</v>
      </c>
      <c r="C33" s="79"/>
      <c r="D33" s="89">
        <v>3701</v>
      </c>
      <c r="E33" s="89">
        <v>7601</v>
      </c>
      <c r="F33" s="89">
        <v>7415</v>
      </c>
      <c r="G33" s="89">
        <v>3330</v>
      </c>
      <c r="H33" s="89">
        <v>690</v>
      </c>
      <c r="I33" s="89">
        <v>1220</v>
      </c>
      <c r="J33" s="89">
        <v>7172</v>
      </c>
      <c r="K33" s="89">
        <v>7105</v>
      </c>
      <c r="L33" s="89">
        <v>7159</v>
      </c>
      <c r="M33" s="89">
        <v>7264</v>
      </c>
      <c r="N33" s="89">
        <v>16143</v>
      </c>
      <c r="O33" s="89">
        <v>7838</v>
      </c>
      <c r="P33" s="89">
        <v>7886</v>
      </c>
      <c r="R33" s="105"/>
    </row>
    <row r="34" spans="2:20" x14ac:dyDescent="0.35">
      <c r="B34" s="85" t="s">
        <v>86</v>
      </c>
      <c r="C34" s="79"/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89">
        <v>1476</v>
      </c>
      <c r="L34" s="89">
        <v>6158</v>
      </c>
      <c r="M34" s="89">
        <v>6668</v>
      </c>
      <c r="N34" s="89">
        <v>2861</v>
      </c>
      <c r="O34" s="89">
        <v>1651</v>
      </c>
      <c r="P34" s="89">
        <v>11757</v>
      </c>
      <c r="R34" s="105"/>
      <c r="S34" s="105"/>
      <c r="T34" s="105"/>
    </row>
    <row r="35" spans="2:20" x14ac:dyDescent="0.35">
      <c r="B35" s="85" t="s">
        <v>87</v>
      </c>
      <c r="C35" s="79"/>
      <c r="D35" s="89">
        <v>4182</v>
      </c>
      <c r="E35" s="89">
        <v>3938</v>
      </c>
      <c r="F35" s="89">
        <v>3699</v>
      </c>
      <c r="G35" s="89">
        <v>3865</v>
      </c>
      <c r="H35" s="89">
        <v>4164</v>
      </c>
      <c r="I35" s="89">
        <v>4375</v>
      </c>
      <c r="J35" s="89">
        <v>3956</v>
      </c>
      <c r="K35" s="89">
        <v>4132</v>
      </c>
      <c r="L35" s="89">
        <v>4076</v>
      </c>
      <c r="M35" s="89">
        <v>4037</v>
      </c>
      <c r="N35" s="89">
        <v>4989</v>
      </c>
      <c r="O35" s="89">
        <v>8040</v>
      </c>
      <c r="P35" s="89">
        <v>9367</v>
      </c>
      <c r="R35" s="105"/>
    </row>
    <row r="36" spans="2:20" x14ac:dyDescent="0.35">
      <c r="B36" s="90" t="s">
        <v>88</v>
      </c>
      <c r="C36" s="79"/>
      <c r="D36" s="91">
        <v>26318</v>
      </c>
      <c r="E36" s="91">
        <v>31982</v>
      </c>
      <c r="F36" s="91">
        <v>34881</v>
      </c>
      <c r="G36" s="91">
        <v>25604</v>
      </c>
      <c r="H36" s="91">
        <v>29246</v>
      </c>
      <c r="I36" s="91">
        <v>26462</v>
      </c>
      <c r="J36" s="91">
        <v>37416</v>
      </c>
      <c r="K36" s="91">
        <v>35061</v>
      </c>
      <c r="L36" s="91">
        <v>34775</v>
      </c>
      <c r="M36" s="91">
        <v>36408</v>
      </c>
      <c r="N36" s="91">
        <v>44392</v>
      </c>
      <c r="O36" s="91">
        <v>113997</v>
      </c>
      <c r="P36" s="91">
        <v>124343</v>
      </c>
      <c r="R36" s="105"/>
    </row>
    <row r="37" spans="2:20" x14ac:dyDescent="0.35">
      <c r="B37" s="85" t="s">
        <v>89</v>
      </c>
      <c r="D37" s="89">
        <v>489</v>
      </c>
      <c r="E37" s="89">
        <v>426</v>
      </c>
      <c r="F37" s="89">
        <v>362</v>
      </c>
      <c r="G37" s="89">
        <v>543</v>
      </c>
      <c r="H37" s="89">
        <v>460</v>
      </c>
      <c r="I37" s="89">
        <v>380</v>
      </c>
      <c r="J37" s="89">
        <v>295</v>
      </c>
      <c r="K37" s="89">
        <v>204</v>
      </c>
      <c r="L37" s="89">
        <v>189</v>
      </c>
      <c r="M37" s="89">
        <v>173</v>
      </c>
      <c r="N37" s="89">
        <v>158</v>
      </c>
      <c r="O37" s="89">
        <v>141</v>
      </c>
      <c r="P37" s="89">
        <v>124</v>
      </c>
      <c r="R37" s="105"/>
    </row>
    <row r="38" spans="2:20" x14ac:dyDescent="0.35">
      <c r="B38" s="85" t="s">
        <v>90</v>
      </c>
      <c r="D38" s="89">
        <v>75000</v>
      </c>
      <c r="E38" s="89">
        <v>75000</v>
      </c>
      <c r="F38" s="89">
        <v>75000</v>
      </c>
      <c r="G38" s="89">
        <v>75000</v>
      </c>
      <c r="H38" s="89">
        <v>75000</v>
      </c>
      <c r="I38" s="89">
        <v>75000</v>
      </c>
      <c r="J38" s="89">
        <v>75000</v>
      </c>
      <c r="K38" s="89">
        <v>75000</v>
      </c>
      <c r="L38" s="89">
        <v>75000</v>
      </c>
      <c r="M38" s="89">
        <v>75000</v>
      </c>
      <c r="N38" s="89">
        <v>75000</v>
      </c>
      <c r="O38" s="89">
        <v>0</v>
      </c>
      <c r="P38" s="89">
        <v>0</v>
      </c>
    </row>
    <row r="39" spans="2:20" x14ac:dyDescent="0.35">
      <c r="B39" s="85" t="s">
        <v>91</v>
      </c>
      <c r="D39" s="89">
        <v>103087</v>
      </c>
      <c r="E39" s="89">
        <v>103863</v>
      </c>
      <c r="F39" s="89">
        <v>104654</v>
      </c>
      <c r="G39" s="89">
        <v>105451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</row>
    <row r="40" spans="2:20" x14ac:dyDescent="0.35">
      <c r="B40" s="85" t="s">
        <v>92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192781</v>
      </c>
      <c r="R40" s="105"/>
    </row>
    <row r="41" spans="2:20" x14ac:dyDescent="0.35">
      <c r="B41" s="85" t="s">
        <v>93</v>
      </c>
      <c r="D41" s="89">
        <v>344</v>
      </c>
      <c r="E41" s="89">
        <v>497</v>
      </c>
      <c r="F41" s="89">
        <v>241</v>
      </c>
      <c r="G41" s="89">
        <v>233</v>
      </c>
      <c r="H41" s="89">
        <v>907</v>
      </c>
      <c r="I41" s="89">
        <v>572</v>
      </c>
      <c r="J41" s="89">
        <v>758</v>
      </c>
      <c r="K41" s="89">
        <v>2928</v>
      </c>
      <c r="L41" s="89">
        <v>2882</v>
      </c>
      <c r="M41" s="89">
        <v>31267</v>
      </c>
      <c r="N41" s="89">
        <v>17240</v>
      </c>
      <c r="O41" s="89">
        <v>16077</v>
      </c>
      <c r="P41" s="89">
        <v>4577</v>
      </c>
      <c r="R41" s="105"/>
    </row>
    <row r="42" spans="2:20" x14ac:dyDescent="0.35">
      <c r="B42" s="85" t="s">
        <v>94</v>
      </c>
      <c r="D42" s="89">
        <v>125</v>
      </c>
      <c r="E42" s="89">
        <v>126</v>
      </c>
      <c r="F42" s="89">
        <v>128</v>
      </c>
      <c r="G42" s="89">
        <v>129</v>
      </c>
      <c r="H42" s="89">
        <v>2672</v>
      </c>
      <c r="I42" s="89">
        <v>2993</v>
      </c>
      <c r="J42" s="89">
        <v>2958</v>
      </c>
      <c r="K42" s="89">
        <v>3033</v>
      </c>
      <c r="L42" s="89">
        <v>3346</v>
      </c>
      <c r="M42" s="89">
        <v>3641</v>
      </c>
      <c r="N42" s="89">
        <v>5149</v>
      </c>
      <c r="O42" s="89">
        <v>4476</v>
      </c>
      <c r="P42" s="89">
        <v>4923</v>
      </c>
      <c r="R42" s="105"/>
    </row>
    <row r="43" spans="2:20" x14ac:dyDescent="0.35">
      <c r="B43" s="90" t="s">
        <v>95</v>
      </c>
      <c r="D43" s="93">
        <v>205363</v>
      </c>
      <c r="E43" s="93">
        <v>211894</v>
      </c>
      <c r="F43" s="93">
        <v>215266</v>
      </c>
      <c r="G43" s="93">
        <v>206960</v>
      </c>
      <c r="H43" s="93">
        <v>108285</v>
      </c>
      <c r="I43" s="93">
        <v>105407</v>
      </c>
      <c r="J43" s="93">
        <v>116427</v>
      </c>
      <c r="K43" s="93">
        <v>116226</v>
      </c>
      <c r="L43" s="93">
        <v>116192</v>
      </c>
      <c r="M43" s="93">
        <v>146489</v>
      </c>
      <c r="N43" s="93">
        <v>141939</v>
      </c>
      <c r="O43" s="93">
        <v>134691</v>
      </c>
      <c r="P43" s="93">
        <v>326748</v>
      </c>
      <c r="R43" s="105"/>
    </row>
    <row r="44" spans="2:20" x14ac:dyDescent="0.35">
      <c r="B44" s="85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</row>
    <row r="45" spans="2:20" x14ac:dyDescent="0.35">
      <c r="B45" s="83" t="s">
        <v>96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</row>
    <row r="46" spans="2:20" x14ac:dyDescent="0.35">
      <c r="B46" s="85" t="s">
        <v>97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R46" s="105"/>
    </row>
    <row r="47" spans="2:20" x14ac:dyDescent="0.35">
      <c r="B47" s="85" t="s">
        <v>98</v>
      </c>
      <c r="D47" s="89">
        <v>1</v>
      </c>
      <c r="E47" s="89">
        <v>1</v>
      </c>
      <c r="F47" s="89">
        <v>1</v>
      </c>
      <c r="G47" s="89">
        <v>1</v>
      </c>
      <c r="H47" s="89">
        <v>1</v>
      </c>
      <c r="I47" s="89">
        <v>1</v>
      </c>
      <c r="J47" s="89">
        <v>1</v>
      </c>
      <c r="K47" s="89">
        <v>1</v>
      </c>
      <c r="L47" s="89">
        <v>1</v>
      </c>
      <c r="M47" s="89">
        <v>1</v>
      </c>
      <c r="N47" s="89">
        <v>1</v>
      </c>
      <c r="O47" s="89">
        <v>1</v>
      </c>
      <c r="P47" s="89">
        <v>1</v>
      </c>
      <c r="R47" s="105"/>
    </row>
    <row r="48" spans="2:20" x14ac:dyDescent="0.35">
      <c r="B48" s="85" t="s">
        <v>99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R48" s="105"/>
    </row>
    <row r="49" spans="2:18" x14ac:dyDescent="0.35">
      <c r="B49" s="85" t="s">
        <v>100</v>
      </c>
      <c r="D49" s="89">
        <v>276799</v>
      </c>
      <c r="E49" s="89">
        <v>283432</v>
      </c>
      <c r="F49" s="89">
        <v>290187</v>
      </c>
      <c r="G49" s="89">
        <v>296733</v>
      </c>
      <c r="H49" s="89">
        <v>303387</v>
      </c>
      <c r="I49" s="89">
        <v>311400</v>
      </c>
      <c r="J49" s="89">
        <v>324821</v>
      </c>
      <c r="K49" s="89">
        <v>335326</v>
      </c>
      <c r="L49" s="89">
        <v>329828</v>
      </c>
      <c r="M49" s="89">
        <v>338531</v>
      </c>
      <c r="N49" s="89">
        <v>345768</v>
      </c>
      <c r="O49" s="89">
        <v>352664</v>
      </c>
      <c r="P49" s="89">
        <v>334295</v>
      </c>
      <c r="R49" s="105"/>
    </row>
    <row r="50" spans="2:18" x14ac:dyDescent="0.35">
      <c r="B50" s="85" t="s">
        <v>101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-6960</v>
      </c>
      <c r="M50" s="89">
        <v>-6960</v>
      </c>
      <c r="N50" s="89">
        <v>-32209</v>
      </c>
      <c r="O50" s="89">
        <v>-43730</v>
      </c>
      <c r="P50" s="89">
        <v>-232165</v>
      </c>
      <c r="R50" s="105"/>
    </row>
    <row r="51" spans="2:18" x14ac:dyDescent="0.35">
      <c r="B51" s="85" t="s">
        <v>102</v>
      </c>
      <c r="D51" s="89">
        <v>-892</v>
      </c>
      <c r="E51" s="89">
        <v>-869</v>
      </c>
      <c r="F51" s="89">
        <v>-508</v>
      </c>
      <c r="G51" s="89">
        <v>649</v>
      </c>
      <c r="H51" s="89">
        <v>3</v>
      </c>
      <c r="I51" s="89">
        <v>75</v>
      </c>
      <c r="J51" s="89">
        <v>246</v>
      </c>
      <c r="K51" s="89">
        <v>221</v>
      </c>
      <c r="L51" s="89">
        <v>229</v>
      </c>
      <c r="M51" s="89">
        <v>97</v>
      </c>
      <c r="N51" s="89">
        <v>275</v>
      </c>
      <c r="O51" s="89">
        <v>374</v>
      </c>
      <c r="P51" s="89">
        <v>296</v>
      </c>
      <c r="R51" s="105"/>
    </row>
    <row r="52" spans="2:18" x14ac:dyDescent="0.35">
      <c r="B52" s="85" t="s">
        <v>103</v>
      </c>
      <c r="D52" s="89">
        <v>-175828</v>
      </c>
      <c r="E52" s="89">
        <v>-198446</v>
      </c>
      <c r="F52" s="89">
        <v>-210499</v>
      </c>
      <c r="G52" s="89">
        <v>-210320</v>
      </c>
      <c r="H52" s="89">
        <v>-176077</v>
      </c>
      <c r="I52" s="89">
        <v>-169719</v>
      </c>
      <c r="J52" s="89">
        <v>-169253</v>
      </c>
      <c r="K52" s="89">
        <v>-152447</v>
      </c>
      <c r="L52" s="89">
        <v>-123635</v>
      </c>
      <c r="M52" s="89">
        <v>-114595</v>
      </c>
      <c r="N52" s="89">
        <v>-22523</v>
      </c>
      <c r="O52" s="89">
        <v>43418</v>
      </c>
      <c r="P52" s="89">
        <v>101354</v>
      </c>
      <c r="R52" s="105"/>
    </row>
    <row r="53" spans="2:18" x14ac:dyDescent="0.35">
      <c r="B53" s="90" t="s">
        <v>104</v>
      </c>
      <c r="D53" s="93">
        <v>100080</v>
      </c>
      <c r="E53" s="93">
        <v>84118</v>
      </c>
      <c r="F53" s="93">
        <v>79181</v>
      </c>
      <c r="G53" s="93">
        <v>87063</v>
      </c>
      <c r="H53" s="93">
        <v>127314</v>
      </c>
      <c r="I53" s="93">
        <v>141757</v>
      </c>
      <c r="J53" s="93">
        <v>155815</v>
      </c>
      <c r="K53" s="93">
        <v>183101</v>
      </c>
      <c r="L53" s="93">
        <v>199463</v>
      </c>
      <c r="M53" s="93">
        <v>217074</v>
      </c>
      <c r="N53" s="93">
        <v>291312</v>
      </c>
      <c r="O53" s="93">
        <v>352727</v>
      </c>
      <c r="P53" s="93">
        <v>203781</v>
      </c>
      <c r="R53" s="105"/>
    </row>
    <row r="54" spans="2:18" ht="16" thickBot="1" x14ac:dyDescent="0.4">
      <c r="B54" s="90" t="s">
        <v>105</v>
      </c>
      <c r="D54" s="95">
        <v>305443</v>
      </c>
      <c r="E54" s="95">
        <v>296012</v>
      </c>
      <c r="F54" s="95">
        <v>294447</v>
      </c>
      <c r="G54" s="95">
        <v>294023</v>
      </c>
      <c r="H54" s="95">
        <v>235599</v>
      </c>
      <c r="I54" s="95">
        <v>247164</v>
      </c>
      <c r="J54" s="95">
        <v>272242</v>
      </c>
      <c r="K54" s="95">
        <v>299327</v>
      </c>
      <c r="L54" s="95">
        <v>315655</v>
      </c>
      <c r="M54" s="95">
        <v>363563</v>
      </c>
      <c r="N54" s="95">
        <v>433251</v>
      </c>
      <c r="O54" s="95">
        <v>487418</v>
      </c>
      <c r="P54" s="95">
        <v>530529</v>
      </c>
      <c r="R54" s="105"/>
    </row>
    <row r="55" spans="2:18" ht="16" thickTop="1" x14ac:dyDescent="0.35"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R55" s="105"/>
    </row>
    <row r="56" spans="2:18" x14ac:dyDescent="0.35"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</row>
  </sheetData>
  <pageMargins left="0.7" right="0.7" top="0.7" bottom="0.7" header="0.3" footer="0.3"/>
  <pageSetup scale="73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DE173-0936-4F17-98CE-D828138AAFF4}">
  <sheetPr>
    <pageSetUpPr autoPageBreaks="0" fitToPage="1"/>
  </sheetPr>
  <dimension ref="A3:J55"/>
  <sheetViews>
    <sheetView showGridLines="0" tabSelected="1" zoomScale="85" zoomScaleNormal="85" zoomScaleSheetLayoutView="75" workbookViewId="0"/>
  </sheetViews>
  <sheetFormatPr defaultColWidth="9.08203125" defaultRowHeight="15.5" x14ac:dyDescent="0.35"/>
  <cols>
    <col min="1" max="1" width="3.08203125" style="108" customWidth="1"/>
    <col min="2" max="2" width="74.58203125" style="108" customWidth="1"/>
    <col min="3" max="3" width="8.6640625" style="108" customWidth="1"/>
    <col min="4" max="4" width="12.33203125" style="109" customWidth="1"/>
    <col min="5" max="5" width="2.6640625" style="109" customWidth="1"/>
    <col min="6" max="6" width="12.33203125" style="109" customWidth="1"/>
    <col min="8" max="16384" width="9.08203125" style="110"/>
  </cols>
  <sheetData>
    <row r="3" spans="1:10" x14ac:dyDescent="0.35">
      <c r="B3" s="98" t="s">
        <v>27</v>
      </c>
      <c r="C3" s="98"/>
      <c r="D3" s="98"/>
      <c r="E3" s="98"/>
      <c r="F3" s="98"/>
    </row>
    <row r="4" spans="1:10" ht="15" customHeight="1" x14ac:dyDescent="0.35">
      <c r="B4" s="98" t="s">
        <v>106</v>
      </c>
      <c r="C4" s="98"/>
      <c r="D4" s="98"/>
      <c r="E4" s="98"/>
      <c r="F4" s="98"/>
    </row>
    <row r="5" spans="1:10" x14ac:dyDescent="0.35">
      <c r="B5" s="99" t="s">
        <v>144</v>
      </c>
      <c r="C5" s="111"/>
      <c r="D5" s="111"/>
      <c r="E5" s="111"/>
      <c r="F5" s="111"/>
    </row>
    <row r="6" spans="1:10" x14ac:dyDescent="0.35">
      <c r="B6" s="99" t="s">
        <v>14</v>
      </c>
      <c r="C6" s="111"/>
      <c r="D6" s="111"/>
      <c r="E6" s="111"/>
      <c r="F6" s="111"/>
    </row>
    <row r="7" spans="1:10" ht="15" customHeight="1" x14ac:dyDescent="0.35">
      <c r="B7" s="109"/>
      <c r="C7" s="107"/>
      <c r="D7" s="119" t="s">
        <v>136</v>
      </c>
      <c r="E7" s="118"/>
      <c r="F7" s="118"/>
    </row>
    <row r="8" spans="1:10" s="43" customFormat="1" ht="13" x14ac:dyDescent="0.3">
      <c r="A8" s="113"/>
      <c r="B8" s="100"/>
      <c r="C8" s="100"/>
      <c r="D8" s="101" t="s">
        <v>138</v>
      </c>
      <c r="E8" s="101"/>
      <c r="F8" s="101" t="s">
        <v>137</v>
      </c>
    </row>
    <row r="9" spans="1:10" s="43" customFormat="1" ht="13" x14ac:dyDescent="0.3">
      <c r="A9" s="113"/>
      <c r="B9" s="114" t="s">
        <v>107</v>
      </c>
      <c r="C9" s="100"/>
      <c r="D9" s="102"/>
      <c r="E9" s="102"/>
      <c r="F9" s="102"/>
    </row>
    <row r="10" spans="1:10" s="43" customFormat="1" ht="13" x14ac:dyDescent="0.3">
      <c r="A10" s="113"/>
      <c r="B10" s="43" t="s">
        <v>139</v>
      </c>
      <c r="C10" s="100"/>
      <c r="D10" s="112">
        <v>28812</v>
      </c>
      <c r="E10" s="112"/>
      <c r="F10" s="112">
        <v>57936</v>
      </c>
      <c r="I10" s="124"/>
      <c r="J10" s="124"/>
    </row>
    <row r="11" spans="1:10" s="43" customFormat="1" ht="13" x14ac:dyDescent="0.3">
      <c r="A11" s="113"/>
      <c r="B11" s="114" t="s">
        <v>108</v>
      </c>
      <c r="C11" s="100"/>
      <c r="D11" s="86"/>
      <c r="E11" s="86"/>
      <c r="F11" s="86"/>
      <c r="I11" s="124"/>
      <c r="J11" s="124"/>
    </row>
    <row r="12" spans="1:10" s="43" customFormat="1" ht="13" x14ac:dyDescent="0.3">
      <c r="A12" s="113"/>
      <c r="B12" s="115" t="s">
        <v>16</v>
      </c>
      <c r="C12" s="100"/>
      <c r="D12" s="89">
        <v>1537</v>
      </c>
      <c r="E12" s="89"/>
      <c r="F12" s="89">
        <v>1624</v>
      </c>
      <c r="I12" s="124"/>
      <c r="J12" s="124"/>
    </row>
    <row r="13" spans="1:10" s="43" customFormat="1" ht="13" x14ac:dyDescent="0.3">
      <c r="A13" s="113"/>
      <c r="B13" s="115" t="s">
        <v>109</v>
      </c>
      <c r="C13" s="100"/>
      <c r="D13" s="89">
        <v>10603</v>
      </c>
      <c r="E13" s="89"/>
      <c r="F13" s="89">
        <v>26586</v>
      </c>
      <c r="I13" s="124"/>
      <c r="J13" s="124"/>
    </row>
    <row r="14" spans="1:10" s="43" customFormat="1" ht="13" x14ac:dyDescent="0.3">
      <c r="A14" s="113"/>
      <c r="B14" s="115" t="s">
        <v>22</v>
      </c>
      <c r="C14" s="100"/>
      <c r="D14" s="89">
        <v>-398</v>
      </c>
      <c r="E14" s="89"/>
      <c r="F14" s="89">
        <v>-3190</v>
      </c>
      <c r="I14" s="124"/>
      <c r="J14" s="124"/>
    </row>
    <row r="15" spans="1:10" s="43" customFormat="1" ht="13" x14ac:dyDescent="0.3">
      <c r="A15" s="113"/>
      <c r="B15" s="115" t="s">
        <v>35</v>
      </c>
      <c r="C15" s="100"/>
      <c r="D15" s="89">
        <v>352</v>
      </c>
      <c r="E15" s="89"/>
      <c r="F15" s="89">
        <v>-8309</v>
      </c>
      <c r="I15" s="124"/>
      <c r="J15" s="124"/>
    </row>
    <row r="16" spans="1:10" s="43" customFormat="1" ht="13" x14ac:dyDescent="0.3">
      <c r="A16" s="113"/>
      <c r="B16" s="115" t="s">
        <v>110</v>
      </c>
      <c r="C16" s="100"/>
      <c r="D16" s="89">
        <v>7517</v>
      </c>
      <c r="E16" s="89"/>
      <c r="F16" s="89">
        <v>7102</v>
      </c>
      <c r="I16" s="124"/>
      <c r="J16" s="124"/>
    </row>
    <row r="17" spans="1:10" s="43" customFormat="1" ht="13" x14ac:dyDescent="0.3">
      <c r="A17" s="113"/>
      <c r="B17" s="115" t="s">
        <v>133</v>
      </c>
      <c r="C17" s="100"/>
      <c r="D17" s="89">
        <v>0</v>
      </c>
      <c r="E17" s="89"/>
      <c r="F17" s="89">
        <v>85</v>
      </c>
      <c r="I17" s="124"/>
      <c r="J17" s="124"/>
    </row>
    <row r="18" spans="1:10" s="43" customFormat="1" ht="13" x14ac:dyDescent="0.3">
      <c r="A18" s="113"/>
      <c r="B18" s="115" t="s">
        <v>111</v>
      </c>
      <c r="C18" s="100"/>
      <c r="D18" s="89">
        <v>0</v>
      </c>
      <c r="E18" s="89"/>
      <c r="F18" s="89">
        <v>22</v>
      </c>
      <c r="I18" s="124"/>
      <c r="J18" s="124"/>
    </row>
    <row r="19" spans="1:10" s="43" customFormat="1" ht="13" x14ac:dyDescent="0.3">
      <c r="A19" s="113"/>
      <c r="B19" s="115" t="s">
        <v>112</v>
      </c>
      <c r="C19" s="100"/>
      <c r="D19" s="89">
        <v>-11</v>
      </c>
      <c r="E19" s="89"/>
      <c r="F19" s="89">
        <v>0</v>
      </c>
      <c r="I19" s="124"/>
      <c r="J19" s="124"/>
    </row>
    <row r="20" spans="1:10" s="43" customFormat="1" ht="13" x14ac:dyDescent="0.3">
      <c r="A20" s="113"/>
      <c r="B20" s="115" t="s">
        <v>113</v>
      </c>
      <c r="C20" s="100"/>
      <c r="D20" s="89">
        <v>59</v>
      </c>
      <c r="E20" s="89"/>
      <c r="F20" s="89">
        <v>0</v>
      </c>
      <c r="I20" s="124"/>
      <c r="J20" s="124"/>
    </row>
    <row r="21" spans="1:10" s="43" customFormat="1" ht="13" x14ac:dyDescent="0.3">
      <c r="A21" s="113"/>
      <c r="B21" s="114" t="s">
        <v>114</v>
      </c>
      <c r="C21" s="100"/>
      <c r="D21" s="89"/>
      <c r="E21" s="89"/>
      <c r="F21" s="89"/>
      <c r="I21" s="124"/>
      <c r="J21" s="124"/>
    </row>
    <row r="22" spans="1:10" s="43" customFormat="1" ht="13" x14ac:dyDescent="0.3">
      <c r="A22" s="113"/>
      <c r="B22" s="115" t="s">
        <v>115</v>
      </c>
      <c r="C22" s="100"/>
      <c r="D22" s="89">
        <v>-3324</v>
      </c>
      <c r="E22" s="89"/>
      <c r="F22" s="89">
        <v>-1739</v>
      </c>
      <c r="I22" s="124"/>
      <c r="J22" s="124"/>
    </row>
    <row r="23" spans="1:10" s="43" customFormat="1" ht="13" x14ac:dyDescent="0.3">
      <c r="A23" s="113"/>
      <c r="B23" s="115" t="s">
        <v>69</v>
      </c>
      <c r="C23" s="100"/>
      <c r="D23" s="89">
        <v>96</v>
      </c>
      <c r="E23" s="89"/>
      <c r="F23" s="89">
        <v>-6514</v>
      </c>
      <c r="I23" s="124"/>
      <c r="J23" s="124"/>
    </row>
    <row r="24" spans="1:10" s="43" customFormat="1" ht="13" x14ac:dyDescent="0.3">
      <c r="A24" s="113"/>
      <c r="B24" s="115" t="s">
        <v>81</v>
      </c>
      <c r="C24" s="100"/>
      <c r="D24" s="89">
        <v>-466</v>
      </c>
      <c r="E24" s="89"/>
      <c r="F24" s="89">
        <v>-1639</v>
      </c>
      <c r="I24" s="124"/>
      <c r="J24" s="124"/>
    </row>
    <row r="25" spans="1:10" s="43" customFormat="1" ht="13" x14ac:dyDescent="0.3">
      <c r="A25" s="113"/>
      <c r="B25" s="115" t="s">
        <v>82</v>
      </c>
      <c r="C25" s="100"/>
      <c r="D25" s="89">
        <v>-4450</v>
      </c>
      <c r="E25" s="89"/>
      <c r="F25" s="89">
        <v>-151</v>
      </c>
      <c r="I25" s="124"/>
      <c r="J25" s="124"/>
    </row>
    <row r="26" spans="1:10" s="43" customFormat="1" ht="13" x14ac:dyDescent="0.3">
      <c r="A26" s="113"/>
      <c r="B26" s="115" t="s">
        <v>134</v>
      </c>
      <c r="C26" s="100"/>
      <c r="D26" s="89">
        <v>4682</v>
      </c>
      <c r="E26" s="89"/>
      <c r="F26" s="89">
        <v>10106</v>
      </c>
      <c r="I26" s="124"/>
      <c r="J26" s="124"/>
    </row>
    <row r="27" spans="1:10" s="43" customFormat="1" ht="13" x14ac:dyDescent="0.3">
      <c r="A27" s="113"/>
      <c r="B27" s="115" t="s">
        <v>85</v>
      </c>
      <c r="C27" s="100"/>
      <c r="D27" s="89">
        <v>54</v>
      </c>
      <c r="E27" s="89"/>
      <c r="F27" s="89">
        <v>48</v>
      </c>
      <c r="I27" s="124"/>
      <c r="J27" s="124"/>
    </row>
    <row r="28" spans="1:10" s="43" customFormat="1" ht="13" x14ac:dyDescent="0.3">
      <c r="A28" s="113"/>
      <c r="B28" s="115" t="s">
        <v>87</v>
      </c>
      <c r="C28" s="100"/>
      <c r="D28" s="89">
        <v>-125</v>
      </c>
      <c r="E28" s="89"/>
      <c r="F28" s="89">
        <v>-384</v>
      </c>
      <c r="I28" s="124"/>
      <c r="J28" s="124"/>
    </row>
    <row r="29" spans="1:10" s="43" customFormat="1" ht="13" x14ac:dyDescent="0.3">
      <c r="A29" s="113"/>
      <c r="B29" s="115" t="s">
        <v>94</v>
      </c>
      <c r="C29" s="100"/>
      <c r="D29" s="89">
        <v>313</v>
      </c>
      <c r="E29" s="89"/>
      <c r="F29" s="89">
        <v>447</v>
      </c>
      <c r="I29" s="124"/>
      <c r="J29" s="124"/>
    </row>
    <row r="30" spans="1:10" s="43" customFormat="1" ht="13" x14ac:dyDescent="0.3">
      <c r="A30" s="113"/>
      <c r="B30" s="115" t="s">
        <v>77</v>
      </c>
      <c r="C30" s="100"/>
      <c r="D30" s="89">
        <v>-4</v>
      </c>
      <c r="E30" s="89"/>
      <c r="F30" s="89">
        <v>-4</v>
      </c>
      <c r="I30" s="124"/>
      <c r="J30" s="124"/>
    </row>
    <row r="31" spans="1:10" s="43" customFormat="1" ht="14.5" customHeight="1" x14ac:dyDescent="0.3">
      <c r="A31" s="113"/>
      <c r="B31" s="114" t="s">
        <v>116</v>
      </c>
      <c r="C31" s="100"/>
      <c r="D31" s="103">
        <f>SUM(D10:D30)</f>
        <v>45247</v>
      </c>
      <c r="E31" s="103"/>
      <c r="F31" s="103">
        <f>SUM(F10:F30)</f>
        <v>82026</v>
      </c>
      <c r="I31" s="124"/>
      <c r="J31" s="124"/>
    </row>
    <row r="32" spans="1:10" s="43" customFormat="1" ht="13" x14ac:dyDescent="0.3">
      <c r="A32" s="113"/>
      <c r="C32" s="100"/>
      <c r="D32" s="89"/>
      <c r="E32" s="89"/>
      <c r="F32" s="89"/>
      <c r="I32" s="124"/>
      <c r="J32" s="124"/>
    </row>
    <row r="33" spans="1:10" s="43" customFormat="1" ht="13" x14ac:dyDescent="0.3">
      <c r="A33" s="113"/>
      <c r="B33" s="114" t="s">
        <v>117</v>
      </c>
      <c r="C33" s="100"/>
      <c r="D33" s="89"/>
      <c r="E33" s="89"/>
      <c r="F33" s="89"/>
      <c r="I33" s="124"/>
      <c r="J33" s="124"/>
    </row>
    <row r="34" spans="1:10" s="43" customFormat="1" ht="13" x14ac:dyDescent="0.3">
      <c r="A34" s="113"/>
      <c r="B34" s="115" t="s">
        <v>118</v>
      </c>
      <c r="C34" s="100"/>
      <c r="D34" s="89">
        <v>-1370</v>
      </c>
      <c r="E34" s="89"/>
      <c r="F34" s="89">
        <v>-1542</v>
      </c>
      <c r="I34" s="124"/>
      <c r="J34" s="124"/>
    </row>
    <row r="35" spans="1:10" s="43" customFormat="1" ht="13" x14ac:dyDescent="0.3">
      <c r="A35" s="113"/>
      <c r="B35" s="115" t="s">
        <v>119</v>
      </c>
      <c r="C35" s="100"/>
      <c r="D35" s="89">
        <v>-37</v>
      </c>
      <c r="E35" s="89"/>
      <c r="F35" s="89">
        <v>-19</v>
      </c>
      <c r="I35" s="124"/>
      <c r="J35" s="124"/>
    </row>
    <row r="36" spans="1:10" s="43" customFormat="1" ht="13" x14ac:dyDescent="0.3">
      <c r="A36" s="113"/>
      <c r="B36" s="115" t="s">
        <v>120</v>
      </c>
      <c r="C36" s="100"/>
      <c r="D36" s="89">
        <v>-26094</v>
      </c>
      <c r="E36" s="89"/>
      <c r="F36" s="89">
        <v>-6684</v>
      </c>
      <c r="I36" s="124"/>
      <c r="J36" s="124"/>
    </row>
    <row r="37" spans="1:10" s="43" customFormat="1" ht="13" x14ac:dyDescent="0.3">
      <c r="A37" s="113"/>
      <c r="B37" s="115" t="s">
        <v>121</v>
      </c>
      <c r="C37" s="100"/>
      <c r="D37" s="89">
        <v>-37855</v>
      </c>
      <c r="E37" s="89"/>
      <c r="F37" s="89">
        <v>-25961</v>
      </c>
      <c r="I37" s="124"/>
      <c r="J37" s="124"/>
    </row>
    <row r="38" spans="1:10" s="43" customFormat="1" ht="13" x14ac:dyDescent="0.3">
      <c r="A38" s="113"/>
      <c r="B38" s="115" t="s">
        <v>122</v>
      </c>
      <c r="C38" s="113"/>
      <c r="D38" s="89">
        <v>37300</v>
      </c>
      <c r="E38" s="89"/>
      <c r="F38" s="89">
        <v>24067</v>
      </c>
      <c r="I38" s="124"/>
      <c r="J38" s="124"/>
    </row>
    <row r="39" spans="1:10" s="43" customFormat="1" ht="13" x14ac:dyDescent="0.3">
      <c r="A39" s="113"/>
      <c r="B39" s="115" t="s">
        <v>123</v>
      </c>
      <c r="C39" s="113"/>
      <c r="D39" s="89">
        <v>-1</v>
      </c>
      <c r="E39" s="89"/>
      <c r="F39" s="89">
        <v>0</v>
      </c>
      <c r="I39" s="124"/>
      <c r="J39" s="124"/>
    </row>
    <row r="40" spans="1:10" s="43" customFormat="1" ht="13" x14ac:dyDescent="0.3">
      <c r="A40" s="113"/>
      <c r="B40" s="114" t="s">
        <v>124</v>
      </c>
      <c r="C40" s="116"/>
      <c r="D40" s="103">
        <f>+SUM(D34:D39)</f>
        <v>-28057</v>
      </c>
      <c r="E40" s="103"/>
      <c r="F40" s="103">
        <f>+SUM(F34:F39)</f>
        <v>-10139</v>
      </c>
      <c r="I40" s="124"/>
      <c r="J40" s="124"/>
    </row>
    <row r="41" spans="1:10" s="43" customFormat="1" ht="13" x14ac:dyDescent="0.3">
      <c r="A41" s="113"/>
      <c r="B41" s="43" t="s">
        <v>125</v>
      </c>
      <c r="C41" s="113"/>
      <c r="D41" s="89"/>
      <c r="E41" s="89"/>
      <c r="F41" s="89"/>
      <c r="I41" s="124"/>
      <c r="J41" s="124"/>
    </row>
    <row r="42" spans="1:10" s="43" customFormat="1" ht="13" x14ac:dyDescent="0.3">
      <c r="A42" s="113"/>
      <c r="B42" s="114" t="s">
        <v>126</v>
      </c>
      <c r="C42" s="113"/>
      <c r="D42" s="89"/>
      <c r="E42" s="89"/>
      <c r="F42" s="89"/>
      <c r="I42" s="124"/>
      <c r="J42" s="124"/>
    </row>
    <row r="43" spans="1:10" s="43" customFormat="1" ht="13" x14ac:dyDescent="0.3">
      <c r="A43" s="113"/>
      <c r="B43" s="115" t="s">
        <v>127</v>
      </c>
      <c r="C43" s="113"/>
      <c r="D43" s="89">
        <v>-6891</v>
      </c>
      <c r="E43" s="89"/>
      <c r="F43" s="89">
        <v>-186724</v>
      </c>
      <c r="I43" s="124"/>
      <c r="J43" s="124"/>
    </row>
    <row r="44" spans="1:10" s="43" customFormat="1" ht="13" x14ac:dyDescent="0.3">
      <c r="A44" s="113"/>
      <c r="B44" s="115" t="s">
        <v>128</v>
      </c>
      <c r="C44" s="113"/>
      <c r="D44" s="89">
        <v>304</v>
      </c>
      <c r="E44" s="89"/>
      <c r="F44" s="89">
        <v>63</v>
      </c>
      <c r="I44" s="124"/>
      <c r="J44" s="124"/>
    </row>
    <row r="45" spans="1:10" s="43" customFormat="1" ht="13" x14ac:dyDescent="0.3">
      <c r="A45" s="113"/>
      <c r="B45" s="115" t="s">
        <v>140</v>
      </c>
      <c r="C45" s="113"/>
      <c r="D45" s="106">
        <v>0</v>
      </c>
      <c r="E45" s="106"/>
      <c r="F45" s="89">
        <v>193079</v>
      </c>
      <c r="I45" s="124"/>
      <c r="J45" s="124"/>
    </row>
    <row r="46" spans="1:10" s="43" customFormat="1" ht="13" x14ac:dyDescent="0.3">
      <c r="A46" s="113"/>
      <c r="B46" s="115" t="s">
        <v>129</v>
      </c>
      <c r="C46" s="113"/>
      <c r="D46" s="89">
        <v>0</v>
      </c>
      <c r="E46" s="89"/>
      <c r="F46" s="89">
        <v>-17331</v>
      </c>
      <c r="I46" s="124"/>
      <c r="J46" s="124"/>
    </row>
    <row r="47" spans="1:10" s="43" customFormat="1" ht="13" x14ac:dyDescent="0.3">
      <c r="A47" s="113"/>
      <c r="B47" s="115" t="s">
        <v>130</v>
      </c>
      <c r="C47" s="113"/>
      <c r="D47" s="89">
        <v>-13319</v>
      </c>
      <c r="E47" s="89"/>
      <c r="F47" s="89">
        <v>-8170</v>
      </c>
      <c r="I47" s="124"/>
      <c r="J47" s="124"/>
    </row>
    <row r="48" spans="1:10" s="43" customFormat="1" ht="13" x14ac:dyDescent="0.3">
      <c r="A48" s="113"/>
      <c r="B48" s="114" t="s">
        <v>141</v>
      </c>
      <c r="C48" s="116"/>
      <c r="D48" s="103">
        <f>+SUM(D43:D47)</f>
        <v>-19906</v>
      </c>
      <c r="E48" s="103"/>
      <c r="F48" s="103">
        <f>+SUM(F43:F47)</f>
        <v>-19083</v>
      </c>
      <c r="I48" s="124"/>
      <c r="J48" s="124"/>
    </row>
    <row r="49" spans="1:10" s="43" customFormat="1" ht="13" x14ac:dyDescent="0.3">
      <c r="A49" s="113"/>
      <c r="C49" s="113"/>
      <c r="D49" s="89"/>
      <c r="E49" s="89"/>
      <c r="F49" s="89"/>
      <c r="I49" s="124"/>
      <c r="J49" s="124"/>
    </row>
    <row r="50" spans="1:10" s="43" customFormat="1" ht="13" x14ac:dyDescent="0.3">
      <c r="A50" s="113"/>
      <c r="B50" s="43" t="s">
        <v>142</v>
      </c>
      <c r="C50" s="113"/>
      <c r="D50" s="89">
        <f>D48+D40+D31</f>
        <v>-2716</v>
      </c>
      <c r="E50" s="89"/>
      <c r="F50" s="89">
        <f>F48+F40+F31</f>
        <v>52804</v>
      </c>
      <c r="I50" s="124"/>
      <c r="J50" s="124"/>
    </row>
    <row r="51" spans="1:10" s="43" customFormat="1" ht="13" x14ac:dyDescent="0.3">
      <c r="A51" s="113"/>
      <c r="B51" s="43" t="s">
        <v>131</v>
      </c>
      <c r="C51" s="113"/>
      <c r="D51" s="89">
        <v>51377</v>
      </c>
      <c r="E51" s="89"/>
      <c r="F51" s="89">
        <v>82364</v>
      </c>
      <c r="I51" s="124"/>
      <c r="J51" s="124"/>
    </row>
    <row r="52" spans="1:10" s="43" customFormat="1" ht="13.5" thickBot="1" x14ac:dyDescent="0.35">
      <c r="A52" s="113"/>
      <c r="B52" s="114" t="s">
        <v>132</v>
      </c>
      <c r="C52" s="116"/>
      <c r="D52" s="95">
        <f>+D51+D50</f>
        <v>48661</v>
      </c>
      <c r="E52" s="95"/>
      <c r="F52" s="95">
        <f>+F51+F50</f>
        <v>135168</v>
      </c>
      <c r="I52" s="124"/>
      <c r="J52" s="124"/>
    </row>
    <row r="53" spans="1:10" s="43" customFormat="1" ht="13.5" thickTop="1" x14ac:dyDescent="0.3">
      <c r="A53" s="113"/>
      <c r="C53" s="113"/>
      <c r="D53" s="89"/>
      <c r="E53" s="89"/>
      <c r="F53" s="89"/>
      <c r="I53" s="124"/>
      <c r="J53" s="124"/>
    </row>
    <row r="54" spans="1:10" s="43" customFormat="1" ht="13" x14ac:dyDescent="0.3">
      <c r="A54" s="113"/>
      <c r="B54" s="113"/>
      <c r="C54" s="113"/>
      <c r="D54" s="117"/>
      <c r="E54" s="117"/>
      <c r="F54" s="117"/>
    </row>
    <row r="55" spans="1:10" s="43" customFormat="1" ht="13" x14ac:dyDescent="0.3">
      <c r="A55" s="113"/>
      <c r="B55" s="113"/>
      <c r="C55" s="113"/>
      <c r="D55" s="117"/>
      <c r="E55" s="117"/>
      <c r="F55" s="117"/>
    </row>
  </sheetData>
  <pageMargins left="0.7" right="0.7" top="0.7" bottom="0.7" header="0.3" footer="0.3"/>
  <pageSetup scale="68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</vt:lpstr>
      <vt:lpstr>Balance Sheet</vt:lpstr>
      <vt:lpstr>Cash Flow Statement</vt:lpstr>
      <vt:lpstr>'Balance Sheet'!Print_Area</vt:lpstr>
      <vt:lpstr>'Cash Flow Statement'!Print_Area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Dan Ury</cp:lastModifiedBy>
  <cp:lastPrinted>2026-04-29T20:34:48Z</cp:lastPrinted>
  <dcterms:created xsi:type="dcterms:W3CDTF">2022-04-19T21:38:00Z</dcterms:created>
  <dcterms:modified xsi:type="dcterms:W3CDTF">2026-05-05T20:31:12Z</dcterms:modified>
</cp:coreProperties>
</file>